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1340" windowHeight="5520" tabRatio="905" activeTab="7"/>
  </bookViews>
  <sheets>
    <sheet name="Shooter Information" sheetId="1" r:id="rId1"/>
    <sheet name="Stage 1" sheetId="2" r:id="rId2"/>
    <sheet name="Stage 2" sheetId="3" r:id="rId3"/>
    <sheet name="Stage 3" sheetId="4" r:id="rId4"/>
    <sheet name="Stage 4" sheetId="5" r:id="rId5"/>
    <sheet name="Stage 5" sheetId="6" r:id="rId6"/>
    <sheet name="Stage 6" sheetId="7" r:id="rId7"/>
    <sheet name="Score Summary" sheetId="8" r:id="rId8"/>
  </sheets>
  <definedNames/>
  <calcPr fullCalcOnLoad="1"/>
</workbook>
</file>

<file path=xl/sharedStrings.xml><?xml version="1.0" encoding="utf-8"?>
<sst xmlns="http://schemas.openxmlformats.org/spreadsheetml/2006/main" count="152" uniqueCount="60">
  <si>
    <t>Shooter</t>
  </si>
  <si>
    <t>Class</t>
  </si>
  <si>
    <t>Misses</t>
  </si>
  <si>
    <t>Raw Time</t>
  </si>
  <si>
    <t>Bonus</t>
  </si>
  <si>
    <t>DNF</t>
  </si>
  <si>
    <t>DQ</t>
  </si>
  <si>
    <t>Total</t>
  </si>
  <si>
    <t>Stage 1</t>
  </si>
  <si>
    <t>Stage 2</t>
  </si>
  <si>
    <t>Stage 3</t>
  </si>
  <si>
    <t>Stage 4</t>
  </si>
  <si>
    <t>Stage 5</t>
  </si>
  <si>
    <t>Stage 6</t>
  </si>
  <si>
    <t>Grand Total</t>
  </si>
  <si>
    <t>Date</t>
  </si>
  <si>
    <t xml:space="preserve">  </t>
  </si>
  <si>
    <t>Date:</t>
  </si>
  <si>
    <t>Roster #</t>
  </si>
  <si>
    <t>Rank</t>
  </si>
  <si>
    <t>Rank 1</t>
  </si>
  <si>
    <t>Rank 2</t>
  </si>
  <si>
    <t>Rank 3</t>
  </si>
  <si>
    <t>Rank 4</t>
  </si>
  <si>
    <t>Rank Total</t>
  </si>
  <si>
    <t>Rank 5</t>
  </si>
  <si>
    <t>Rank 6</t>
  </si>
  <si>
    <t>30 Sec</t>
  </si>
  <si>
    <t>CAS SHOOTER INFORMATION</t>
  </si>
  <si>
    <t>CAS SCORE SHEET</t>
  </si>
  <si>
    <t>Finish</t>
  </si>
  <si>
    <t>10 Sec</t>
  </si>
  <si>
    <t>Penalties</t>
  </si>
  <si>
    <t>CAD</t>
  </si>
  <si>
    <t>SCORE SUMMARY SHEET</t>
  </si>
  <si>
    <t>Striker</t>
  </si>
  <si>
    <t>GF</t>
  </si>
  <si>
    <t>Lefty Spurmaker</t>
  </si>
  <si>
    <t>One Eyed Jane</t>
  </si>
  <si>
    <t>LSS</t>
  </si>
  <si>
    <t>Virgina Rifleman</t>
  </si>
  <si>
    <t>SD</t>
  </si>
  <si>
    <t>Cockroach</t>
  </si>
  <si>
    <t>CB</t>
  </si>
  <si>
    <t>Cody Maverick</t>
  </si>
  <si>
    <t>D</t>
  </si>
  <si>
    <t>Deringer Dan</t>
  </si>
  <si>
    <t>Windhorse Rider</t>
  </si>
  <si>
    <t>B. S. Walker</t>
  </si>
  <si>
    <t>Potter County Kid</t>
  </si>
  <si>
    <t>Prairie City Slim</t>
  </si>
  <si>
    <t>SS</t>
  </si>
  <si>
    <t>Enid City Kid</t>
  </si>
  <si>
    <t>FC</t>
  </si>
  <si>
    <t>Kuba Kid</t>
  </si>
  <si>
    <t>Dandy Dutch</t>
  </si>
  <si>
    <t>PITA</t>
  </si>
  <si>
    <t>LW</t>
  </si>
  <si>
    <t>Judge N. O. Hart</t>
  </si>
  <si>
    <t>Sassy Shooting Sours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</si>
</sst>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mm/dd/yy"/>
    <numFmt numFmtId="168" formatCode="&quot;$&quot;#,##0"/>
  </numFmts>
  <fonts count="4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i/>
      <sz val="12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3" fillId="33" borderId="10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4" fontId="6" fillId="0" borderId="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3" fillId="34" borderId="10" xfId="0" applyFont="1" applyFill="1" applyBorder="1" applyAlignment="1">
      <alignment horizontal="center"/>
    </xf>
    <xf numFmtId="0" fontId="3" fillId="0" borderId="0" xfId="0" applyFont="1" applyAlignment="1" applyProtection="1">
      <alignment horizontal="center"/>
      <protection/>
    </xf>
    <xf numFmtId="167" fontId="3" fillId="0" borderId="0" xfId="0" applyNumberFormat="1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34" borderId="10" xfId="0" applyFont="1" applyFill="1" applyBorder="1" applyAlignment="1" applyProtection="1">
      <alignment horizontal="center"/>
      <protection/>
    </xf>
    <xf numFmtId="0" fontId="0" fillId="35" borderId="10" xfId="0" applyFill="1" applyBorder="1" applyAlignment="1" applyProtection="1">
      <alignment/>
      <protection locked="0"/>
    </xf>
    <xf numFmtId="14" fontId="6" fillId="0" borderId="0" xfId="0" applyNumberFormat="1" applyFont="1" applyBorder="1" applyAlignment="1" applyProtection="1">
      <alignment horizontal="center"/>
      <protection/>
    </xf>
    <xf numFmtId="0" fontId="0" fillId="36" borderId="10" xfId="0" applyFill="1" applyBorder="1" applyAlignment="1" applyProtection="1">
      <alignment/>
      <protection locked="0"/>
    </xf>
    <xf numFmtId="0" fontId="5" fillId="0" borderId="0" xfId="0" applyFont="1" applyAlignment="1" applyProtection="1">
      <alignment/>
      <protection/>
    </xf>
    <xf numFmtId="0" fontId="7" fillId="0" borderId="0" xfId="0" applyFont="1" applyAlignment="1">
      <alignment horizontal="center"/>
    </xf>
    <xf numFmtId="0" fontId="8" fillId="0" borderId="11" xfId="0" applyFont="1" applyBorder="1" applyAlignment="1" applyProtection="1">
      <alignment horizontal="left"/>
      <protection/>
    </xf>
    <xf numFmtId="1" fontId="4" fillId="0" borderId="0" xfId="0" applyNumberFormat="1" applyFont="1" applyAlignment="1" applyProtection="1">
      <alignment horizontal="center"/>
      <protection locked="0"/>
    </xf>
    <xf numFmtId="1" fontId="0" fillId="35" borderId="10" xfId="0" applyNumberFormat="1" applyFill="1" applyBorder="1" applyAlignment="1" applyProtection="1">
      <alignment/>
      <protection locked="0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3" fillId="34" borderId="0" xfId="0" applyFont="1" applyFill="1" applyAlignment="1">
      <alignment horizontal="center"/>
    </xf>
    <xf numFmtId="1" fontId="7" fillId="0" borderId="11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horizontal="left"/>
    </xf>
    <xf numFmtId="0" fontId="8" fillId="0" borderId="12" xfId="0" applyFont="1" applyBorder="1" applyAlignment="1">
      <alignment horizontal="center"/>
    </xf>
    <xf numFmtId="0" fontId="8" fillId="0" borderId="11" xfId="0" applyFont="1" applyBorder="1" applyAlignment="1">
      <alignment horizontal="center" wrapText="1"/>
    </xf>
    <xf numFmtId="0" fontId="0" fillId="0" borderId="0" xfId="0" applyAlignment="1" applyProtection="1">
      <alignment horizontal="center"/>
      <protection/>
    </xf>
    <xf numFmtId="0" fontId="8" fillId="0" borderId="11" xfId="0" applyFont="1" applyBorder="1" applyAlignment="1" applyProtection="1">
      <alignment horizontal="center"/>
      <protection/>
    </xf>
    <xf numFmtId="1" fontId="0" fillId="0" borderId="0" xfId="0" applyNumberFormat="1" applyAlignment="1" applyProtection="1">
      <alignment horizontal="center"/>
      <protection/>
    </xf>
    <xf numFmtId="0" fontId="3" fillId="0" borderId="0" xfId="0" applyFont="1" applyAlignment="1">
      <alignment horizontal="right"/>
    </xf>
    <xf numFmtId="1" fontId="4" fillId="37" borderId="0" xfId="0" applyNumberFormat="1" applyFont="1" applyFill="1" applyAlignment="1" applyProtection="1">
      <alignment horizontal="center"/>
      <protection locked="0"/>
    </xf>
    <xf numFmtId="0" fontId="0" fillId="37" borderId="0" xfId="0" applyFill="1" applyAlignment="1" applyProtection="1">
      <alignment/>
      <protection/>
    </xf>
    <xf numFmtId="0" fontId="0" fillId="37" borderId="0" xfId="0" applyFill="1" applyAlignment="1" applyProtection="1">
      <alignment horizontal="center"/>
      <protection/>
    </xf>
    <xf numFmtId="0" fontId="0" fillId="37" borderId="0" xfId="0" applyFill="1" applyAlignment="1">
      <alignment horizontal="center"/>
    </xf>
    <xf numFmtId="1" fontId="0" fillId="37" borderId="0" xfId="0" applyNumberFormat="1" applyFill="1" applyAlignment="1">
      <alignment horizontal="center"/>
    </xf>
    <xf numFmtId="167" fontId="5" fillId="0" borderId="0" xfId="0" applyNumberFormat="1" applyFont="1" applyAlignment="1">
      <alignment horizontal="center"/>
    </xf>
    <xf numFmtId="0" fontId="5" fillId="0" borderId="0" xfId="0" applyFont="1" applyAlignment="1" applyProtection="1">
      <alignment/>
      <protection/>
    </xf>
    <xf numFmtId="0" fontId="0" fillId="0" borderId="0" xfId="0" applyAlignment="1">
      <alignment/>
    </xf>
    <xf numFmtId="167" fontId="3" fillId="0" borderId="0" xfId="0" applyNumberFormat="1" applyFont="1" applyAlignment="1" applyProtection="1">
      <alignment horizontal="center"/>
      <protection/>
    </xf>
    <xf numFmtId="167" fontId="0" fillId="0" borderId="0" xfId="0" applyNumberFormat="1" applyAlignment="1">
      <alignment/>
    </xf>
    <xf numFmtId="2" fontId="0" fillId="0" borderId="0" xfId="0" applyNumberFormat="1" applyAlignment="1" applyProtection="1">
      <alignment horizontal="right"/>
      <protection/>
    </xf>
    <xf numFmtId="2" fontId="8" fillId="0" borderId="11" xfId="0" applyNumberFormat="1" applyFont="1" applyBorder="1" applyAlignment="1" applyProtection="1">
      <alignment horizontal="center"/>
      <protection/>
    </xf>
    <xf numFmtId="2" fontId="0" fillId="37" borderId="0" xfId="0" applyNumberFormat="1" applyFill="1" applyAlignment="1" applyProtection="1">
      <alignment horizontal="right"/>
      <protection/>
    </xf>
    <xf numFmtId="2" fontId="3" fillId="0" borderId="0" xfId="0" applyNumberFormat="1" applyFont="1" applyAlignment="1" applyProtection="1">
      <alignment horizontal="right"/>
      <protection/>
    </xf>
    <xf numFmtId="2" fontId="8" fillId="0" borderId="11" xfId="0" applyNumberFormat="1" applyFont="1" applyBorder="1" applyAlignment="1" applyProtection="1">
      <alignment horizont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C21" sqref="C21"/>
    </sheetView>
  </sheetViews>
  <sheetFormatPr defaultColWidth="9.140625" defaultRowHeight="12.75"/>
  <cols>
    <col min="1" max="1" width="7.57421875" style="2" customWidth="1"/>
    <col min="2" max="2" width="34.00390625" style="0" customWidth="1"/>
    <col min="3" max="3" width="6.28125" style="0" customWidth="1"/>
  </cols>
  <sheetData>
    <row r="1" ht="26.25" customHeight="1">
      <c r="B1" s="3" t="s">
        <v>28</v>
      </c>
    </row>
    <row r="2" spans="2:6" ht="20.25" customHeight="1">
      <c r="B2" s="27"/>
      <c r="C2" s="1"/>
      <c r="D2" s="33" t="s">
        <v>17</v>
      </c>
      <c r="E2" s="39">
        <v>41245</v>
      </c>
      <c r="F2" s="39"/>
    </row>
    <row r="4" spans="1:3" ht="12.75">
      <c r="A4" s="2" t="s">
        <v>18</v>
      </c>
      <c r="B4" s="4" t="s">
        <v>0</v>
      </c>
      <c r="C4" s="4" t="s">
        <v>1</v>
      </c>
    </row>
    <row r="5" spans="1:3" ht="12.75">
      <c r="A5" s="2">
        <f>ROW()-4</f>
        <v>1</v>
      </c>
      <c r="B5" s="17" t="s">
        <v>35</v>
      </c>
      <c r="C5" s="17" t="s">
        <v>36</v>
      </c>
    </row>
    <row r="6" spans="1:3" ht="12.75">
      <c r="A6" s="2">
        <f aca="true" t="shared" si="0" ref="A6:A21">ROW()-4</f>
        <v>2</v>
      </c>
      <c r="B6" s="17" t="s">
        <v>37</v>
      </c>
      <c r="C6" s="17">
        <v>49</v>
      </c>
    </row>
    <row r="7" spans="1:3" ht="12.75">
      <c r="A7" s="2">
        <f t="shared" si="0"/>
        <v>3</v>
      </c>
      <c r="B7" s="17" t="s">
        <v>38</v>
      </c>
      <c r="C7" s="17" t="s">
        <v>39</v>
      </c>
    </row>
    <row r="8" spans="1:3" ht="12.75">
      <c r="A8" s="2">
        <f t="shared" si="0"/>
        <v>4</v>
      </c>
      <c r="B8" s="17" t="s">
        <v>40</v>
      </c>
      <c r="C8" s="17" t="s">
        <v>41</v>
      </c>
    </row>
    <row r="9" spans="1:3" ht="12.75">
      <c r="A9" s="2">
        <f t="shared" si="0"/>
        <v>5</v>
      </c>
      <c r="B9" s="17" t="s">
        <v>42</v>
      </c>
      <c r="C9" s="17" t="s">
        <v>43</v>
      </c>
    </row>
    <row r="10" spans="1:3" ht="12.75">
      <c r="A10" s="2">
        <f t="shared" si="0"/>
        <v>6</v>
      </c>
      <c r="B10" s="17" t="s">
        <v>44</v>
      </c>
      <c r="C10" s="17" t="s">
        <v>45</v>
      </c>
    </row>
    <row r="11" spans="1:3" ht="12.75">
      <c r="A11" s="2">
        <f t="shared" si="0"/>
        <v>7</v>
      </c>
      <c r="B11" s="17" t="s">
        <v>46</v>
      </c>
      <c r="C11" s="17">
        <v>49</v>
      </c>
    </row>
    <row r="12" spans="1:3" ht="12.75">
      <c r="A12" s="2">
        <f t="shared" si="0"/>
        <v>8</v>
      </c>
      <c r="B12" s="17" t="s">
        <v>47</v>
      </c>
      <c r="C12" s="17" t="s">
        <v>36</v>
      </c>
    </row>
    <row r="13" spans="1:3" ht="12.75">
      <c r="A13" s="2">
        <f t="shared" si="0"/>
        <v>9</v>
      </c>
      <c r="B13" s="17" t="s">
        <v>48</v>
      </c>
      <c r="C13" s="17">
        <v>49</v>
      </c>
    </row>
    <row r="14" spans="1:3" ht="12.75">
      <c r="A14" s="2">
        <f t="shared" si="0"/>
        <v>10</v>
      </c>
      <c r="B14" s="17" t="s">
        <v>49</v>
      </c>
      <c r="C14" s="17" t="s">
        <v>36</v>
      </c>
    </row>
    <row r="15" spans="1:3" ht="12.75">
      <c r="A15" s="2">
        <f t="shared" si="0"/>
        <v>11</v>
      </c>
      <c r="B15" s="17" t="s">
        <v>50</v>
      </c>
      <c r="C15" s="17" t="s">
        <v>51</v>
      </c>
    </row>
    <row r="16" spans="1:3" ht="12.75">
      <c r="A16" s="2">
        <f t="shared" si="0"/>
        <v>12</v>
      </c>
      <c r="B16" s="17" t="s">
        <v>52</v>
      </c>
      <c r="C16" s="17" t="s">
        <v>53</v>
      </c>
    </row>
    <row r="17" spans="1:3" ht="12.75">
      <c r="A17" s="2">
        <f t="shared" si="0"/>
        <v>13</v>
      </c>
      <c r="B17" s="17" t="s">
        <v>54</v>
      </c>
      <c r="C17" s="17" t="s">
        <v>45</v>
      </c>
    </row>
    <row r="18" spans="1:3" ht="12.75">
      <c r="A18" s="2">
        <f t="shared" si="0"/>
        <v>14</v>
      </c>
      <c r="B18" s="17" t="s">
        <v>55</v>
      </c>
      <c r="C18" s="17" t="s">
        <v>45</v>
      </c>
    </row>
    <row r="19" spans="1:3" ht="12.75">
      <c r="A19" s="2">
        <f t="shared" si="0"/>
        <v>15</v>
      </c>
      <c r="B19" s="17" t="s">
        <v>56</v>
      </c>
      <c r="C19" s="17" t="s">
        <v>57</v>
      </c>
    </row>
    <row r="20" spans="1:3" ht="12.75">
      <c r="A20" s="2">
        <f t="shared" si="0"/>
        <v>16</v>
      </c>
      <c r="B20" s="17" t="s">
        <v>58</v>
      </c>
      <c r="C20" s="17" t="s">
        <v>43</v>
      </c>
    </row>
    <row r="21" spans="1:3" ht="12.75">
      <c r="A21" s="2">
        <f t="shared" si="0"/>
        <v>17</v>
      </c>
      <c r="B21" s="17" t="s">
        <v>59</v>
      </c>
      <c r="C21" s="17">
        <v>49</v>
      </c>
    </row>
  </sheetData>
  <sheetProtection/>
  <mergeCells count="1">
    <mergeCell ref="E2:F2"/>
  </mergeCells>
  <printOptions horizontalCentered="1" verticalCentered="1"/>
  <pageMargins left="0.75" right="0.75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0"/>
  <sheetViews>
    <sheetView showZeros="0" zoomScalePageLayoutView="0" workbookViewId="0" topLeftCell="A1">
      <selection activeCell="D21" sqref="D21"/>
    </sheetView>
  </sheetViews>
  <sheetFormatPr defaultColWidth="9.140625" defaultRowHeight="12.75"/>
  <cols>
    <col min="1" max="1" width="7.7109375" style="0" customWidth="1"/>
    <col min="2" max="2" width="24.7109375" style="0" customWidth="1"/>
    <col min="3" max="3" width="5.7109375" style="0" customWidth="1"/>
    <col min="4" max="4" width="6.7109375" style="13" customWidth="1"/>
    <col min="5" max="5" width="9.7109375" style="13" customWidth="1"/>
    <col min="6" max="10" width="6.7109375" style="13" customWidth="1"/>
    <col min="11" max="11" width="9.7109375" style="0" customWidth="1"/>
    <col min="13" max="13" width="9.140625" style="23" customWidth="1"/>
  </cols>
  <sheetData>
    <row r="1" spans="2:13" s="5" customFormat="1" ht="25.5" customHeight="1">
      <c r="B1" s="6" t="s">
        <v>29</v>
      </c>
      <c r="D1" s="10" t="s">
        <v>15</v>
      </c>
      <c r="E1" s="39">
        <f>'Shooter Information'!$E$2</f>
        <v>41245</v>
      </c>
      <c r="F1" s="39"/>
      <c r="G1" s="12"/>
      <c r="H1" s="12"/>
      <c r="I1" s="12"/>
      <c r="J1" s="12"/>
      <c r="M1" s="6"/>
    </row>
    <row r="2" ht="19.5" customHeight="1">
      <c r="B2" s="7" t="s">
        <v>8</v>
      </c>
    </row>
    <row r="3" spans="1:13" ht="18" customHeight="1">
      <c r="A3" s="19" t="s">
        <v>18</v>
      </c>
      <c r="B3" s="9" t="s">
        <v>0</v>
      </c>
      <c r="C3" s="9" t="s">
        <v>1</v>
      </c>
      <c r="D3" s="14" t="s">
        <v>2</v>
      </c>
      <c r="E3" s="14" t="s">
        <v>3</v>
      </c>
      <c r="F3" s="14" t="s">
        <v>4</v>
      </c>
      <c r="G3" s="14" t="s">
        <v>31</v>
      </c>
      <c r="H3" s="14" t="s">
        <v>27</v>
      </c>
      <c r="I3" s="14" t="s">
        <v>5</v>
      </c>
      <c r="J3" s="14" t="s">
        <v>6</v>
      </c>
      <c r="K3" s="9" t="s">
        <v>7</v>
      </c>
      <c r="L3" s="9" t="s">
        <v>19</v>
      </c>
      <c r="M3" s="25" t="s">
        <v>32</v>
      </c>
    </row>
    <row r="4" spans="1:13" ht="12.75">
      <c r="A4" s="2">
        <f>ROW()-3</f>
        <v>1</v>
      </c>
      <c r="B4" s="8" t="str">
        <f>'Shooter Information'!B5</f>
        <v>Striker</v>
      </c>
      <c r="C4" s="8" t="str">
        <f>'Shooter Information'!C5</f>
        <v>GF</v>
      </c>
      <c r="D4" s="22"/>
      <c r="E4" s="15">
        <v>32.54</v>
      </c>
      <c r="F4" s="15"/>
      <c r="G4" s="22"/>
      <c r="H4" s="15"/>
      <c r="I4" s="15"/>
      <c r="J4" s="15"/>
      <c r="K4" s="8">
        <f>(D4*5)+E4-F4+(G4*10)+(H4*30)+(I4*999)+(J4*999.99)</f>
        <v>32.54</v>
      </c>
      <c r="L4" s="8">
        <f>RANK(K4,K4:K20,1)</f>
        <v>3</v>
      </c>
      <c r="M4" s="24">
        <f aca="true" t="shared" si="0" ref="M4:M20">(SUM(D4+G4+H4+I4+J4))</f>
        <v>0</v>
      </c>
    </row>
    <row r="5" spans="1:13" ht="12.75">
      <c r="A5" s="2">
        <f aca="true" t="shared" si="1" ref="A5:A20">ROW()-3</f>
        <v>2</v>
      </c>
      <c r="B5" s="8" t="str">
        <f>'Shooter Information'!B6</f>
        <v>Lefty Spurmaker</v>
      </c>
      <c r="C5" s="8">
        <f>'Shooter Information'!C6</f>
        <v>49</v>
      </c>
      <c r="D5" s="15"/>
      <c r="E5" s="15">
        <v>32.74</v>
      </c>
      <c r="F5" s="15"/>
      <c r="G5" s="15"/>
      <c r="H5" s="15"/>
      <c r="I5" s="15"/>
      <c r="J5" s="15"/>
      <c r="K5" s="8">
        <f aca="true" t="shared" si="2" ref="K5:K20">(D5*5)+E5-F5+(G5*10)+(H5*30)+(I5*999)+(J5*999.99)</f>
        <v>32.74</v>
      </c>
      <c r="L5" s="8">
        <f>RANK(K5,K4:K20,1)</f>
        <v>4</v>
      </c>
      <c r="M5" s="24">
        <f t="shared" si="0"/>
        <v>0</v>
      </c>
    </row>
    <row r="6" spans="1:13" ht="12.75">
      <c r="A6" s="2">
        <f t="shared" si="1"/>
        <v>3</v>
      </c>
      <c r="B6" s="8" t="str">
        <f>'Shooter Information'!B7</f>
        <v>One Eyed Jane</v>
      </c>
      <c r="C6" s="8" t="str">
        <f>'Shooter Information'!C7</f>
        <v>LSS</v>
      </c>
      <c r="D6" s="15"/>
      <c r="E6" s="15">
        <v>71.09</v>
      </c>
      <c r="F6" s="15"/>
      <c r="G6" s="15">
        <v>1</v>
      </c>
      <c r="H6" s="15"/>
      <c r="I6" s="15"/>
      <c r="J6" s="15"/>
      <c r="K6" s="8">
        <f t="shared" si="2"/>
        <v>81.09</v>
      </c>
      <c r="L6" s="8">
        <f>RANK(K6,K4:K20,1)</f>
        <v>15</v>
      </c>
      <c r="M6" s="24">
        <f t="shared" si="0"/>
        <v>1</v>
      </c>
    </row>
    <row r="7" spans="1:13" ht="12.75">
      <c r="A7" s="2">
        <f t="shared" si="1"/>
        <v>4</v>
      </c>
      <c r="B7" s="8" t="str">
        <f>'Shooter Information'!B8</f>
        <v>Virgina Rifleman</v>
      </c>
      <c r="C7" s="8" t="str">
        <f>'Shooter Information'!C8</f>
        <v>SD</v>
      </c>
      <c r="D7" s="15"/>
      <c r="E7" s="15">
        <v>52.7</v>
      </c>
      <c r="F7" s="15"/>
      <c r="G7" s="15"/>
      <c r="H7" s="15"/>
      <c r="I7" s="15"/>
      <c r="J7" s="15"/>
      <c r="K7" s="8">
        <f t="shared" si="2"/>
        <v>52.7</v>
      </c>
      <c r="L7" s="8">
        <f>RANK(K7,K4:K20,1)</f>
        <v>14</v>
      </c>
      <c r="M7" s="24">
        <f t="shared" si="0"/>
        <v>0</v>
      </c>
    </row>
    <row r="8" spans="1:13" ht="12.75">
      <c r="A8" s="2">
        <f t="shared" si="1"/>
        <v>5</v>
      </c>
      <c r="B8" s="8" t="str">
        <f>'Shooter Information'!B9</f>
        <v>Cockroach</v>
      </c>
      <c r="C8" s="8" t="str">
        <f>'Shooter Information'!C9</f>
        <v>CB</v>
      </c>
      <c r="D8" s="15"/>
      <c r="E8" s="15">
        <v>32.2</v>
      </c>
      <c r="F8" s="15"/>
      <c r="G8" s="15"/>
      <c r="H8" s="15"/>
      <c r="I8" s="15"/>
      <c r="J8" s="15"/>
      <c r="K8" s="8">
        <f t="shared" si="2"/>
        <v>32.2</v>
      </c>
      <c r="L8" s="8">
        <f>RANK(K8,K4:K20,1)</f>
        <v>2</v>
      </c>
      <c r="M8" s="24">
        <f t="shared" si="0"/>
        <v>0</v>
      </c>
    </row>
    <row r="9" spans="1:13" ht="12.75">
      <c r="A9" s="2">
        <f t="shared" si="1"/>
        <v>6</v>
      </c>
      <c r="B9" s="8" t="str">
        <f>'Shooter Information'!B10</f>
        <v>Cody Maverick</v>
      </c>
      <c r="C9" s="8" t="str">
        <f>'Shooter Information'!C10</f>
        <v>D</v>
      </c>
      <c r="D9" s="15">
        <v>1</v>
      </c>
      <c r="E9" s="15">
        <v>34.18</v>
      </c>
      <c r="F9" s="15"/>
      <c r="G9" s="15"/>
      <c r="H9" s="15"/>
      <c r="I9" s="15"/>
      <c r="J9" s="15"/>
      <c r="K9" s="8">
        <f t="shared" si="2"/>
        <v>39.18</v>
      </c>
      <c r="L9" s="8">
        <f>RANK(K9,K4:K20,1)</f>
        <v>9</v>
      </c>
      <c r="M9" s="24">
        <f t="shared" si="0"/>
        <v>1</v>
      </c>
    </row>
    <row r="10" spans="1:13" ht="12.75">
      <c r="A10" s="2">
        <f t="shared" si="1"/>
        <v>7</v>
      </c>
      <c r="B10" s="8" t="str">
        <f>'Shooter Information'!B11</f>
        <v>Deringer Dan</v>
      </c>
      <c r="C10" s="8">
        <f>'Shooter Information'!C11</f>
        <v>49</v>
      </c>
      <c r="D10" s="15">
        <v>1</v>
      </c>
      <c r="E10" s="15">
        <v>44.45</v>
      </c>
      <c r="F10" s="15"/>
      <c r="G10" s="15"/>
      <c r="H10" s="15"/>
      <c r="I10" s="15"/>
      <c r="J10" s="15"/>
      <c r="K10" s="8">
        <f t="shared" si="2"/>
        <v>49.45</v>
      </c>
      <c r="L10" s="8">
        <f>RANK(K10,K4:K20,1)</f>
        <v>13</v>
      </c>
      <c r="M10" s="24">
        <f t="shared" si="0"/>
        <v>1</v>
      </c>
    </row>
    <row r="11" spans="1:13" ht="12.75">
      <c r="A11" s="2">
        <f t="shared" si="1"/>
        <v>8</v>
      </c>
      <c r="B11" s="8" t="str">
        <f>'Shooter Information'!B12</f>
        <v>Windhorse Rider</v>
      </c>
      <c r="C11" s="8" t="str">
        <f>'Shooter Information'!C12</f>
        <v>GF</v>
      </c>
      <c r="D11" s="15">
        <v>1</v>
      </c>
      <c r="E11" s="15">
        <v>38.54</v>
      </c>
      <c r="F11" s="15"/>
      <c r="G11" s="15"/>
      <c r="H11" s="15"/>
      <c r="I11" s="15"/>
      <c r="J11" s="15"/>
      <c r="K11" s="8">
        <f t="shared" si="2"/>
        <v>43.54</v>
      </c>
      <c r="L11" s="8">
        <f>RANK(K11,K4:K20,1)</f>
        <v>11</v>
      </c>
      <c r="M11" s="24">
        <f t="shared" si="0"/>
        <v>1</v>
      </c>
    </row>
    <row r="12" spans="1:13" ht="12.75">
      <c r="A12" s="2">
        <f t="shared" si="1"/>
        <v>9</v>
      </c>
      <c r="B12" s="8" t="str">
        <f>'Shooter Information'!B13</f>
        <v>B. S. Walker</v>
      </c>
      <c r="C12" s="8">
        <f>'Shooter Information'!C13</f>
        <v>49</v>
      </c>
      <c r="D12" s="15"/>
      <c r="E12" s="15">
        <v>34.99</v>
      </c>
      <c r="F12" s="15"/>
      <c r="G12" s="15"/>
      <c r="H12" s="15"/>
      <c r="I12" s="15"/>
      <c r="J12" s="15"/>
      <c r="K12" s="8">
        <f t="shared" si="2"/>
        <v>34.99</v>
      </c>
      <c r="L12" s="8">
        <f>RANK(K12,K4:K20,1)</f>
        <v>6</v>
      </c>
      <c r="M12" s="24">
        <f t="shared" si="0"/>
        <v>0</v>
      </c>
    </row>
    <row r="13" spans="1:13" ht="12.75">
      <c r="A13" s="2">
        <f t="shared" si="1"/>
        <v>10</v>
      </c>
      <c r="B13" s="8" t="str">
        <f>'Shooter Information'!B14</f>
        <v>Potter County Kid</v>
      </c>
      <c r="C13" s="8" t="str">
        <f>'Shooter Information'!C14</f>
        <v>GF</v>
      </c>
      <c r="D13" s="15">
        <v>1</v>
      </c>
      <c r="E13" s="15">
        <v>33.51</v>
      </c>
      <c r="F13" s="15"/>
      <c r="G13" s="15"/>
      <c r="H13" s="15"/>
      <c r="I13" s="15"/>
      <c r="J13" s="15"/>
      <c r="K13" s="8">
        <f t="shared" si="2"/>
        <v>38.51</v>
      </c>
      <c r="L13" s="8">
        <f>RANK(K13,K4:K20,1)</f>
        <v>8</v>
      </c>
      <c r="M13" s="24">
        <f t="shared" si="0"/>
        <v>1</v>
      </c>
    </row>
    <row r="14" spans="1:13" ht="12.75">
      <c r="A14" s="2">
        <f t="shared" si="1"/>
        <v>11</v>
      </c>
      <c r="B14" s="8" t="str">
        <f>'Shooter Information'!B15</f>
        <v>Prairie City Slim</v>
      </c>
      <c r="C14" s="8" t="str">
        <f>'Shooter Information'!C15</f>
        <v>SS</v>
      </c>
      <c r="D14" s="15"/>
      <c r="E14" s="15">
        <v>46.98</v>
      </c>
      <c r="F14" s="15"/>
      <c r="G14" s="15"/>
      <c r="H14" s="15"/>
      <c r="I14" s="15"/>
      <c r="J14" s="15"/>
      <c r="K14" s="8">
        <f t="shared" si="2"/>
        <v>46.98</v>
      </c>
      <c r="L14" s="8">
        <f>RANK(K14,K4:K20,1)</f>
        <v>12</v>
      </c>
      <c r="M14" s="24">
        <f t="shared" si="0"/>
        <v>0</v>
      </c>
    </row>
    <row r="15" spans="1:13" ht="12.75">
      <c r="A15" s="2">
        <f t="shared" si="1"/>
        <v>12</v>
      </c>
      <c r="B15" s="8" t="str">
        <f>'Shooter Information'!B16</f>
        <v>Enid City Kid</v>
      </c>
      <c r="C15" s="8" t="str">
        <f>'Shooter Information'!C16</f>
        <v>FC</v>
      </c>
      <c r="D15" s="15"/>
      <c r="E15" s="15">
        <v>38.44</v>
      </c>
      <c r="F15" s="15"/>
      <c r="G15" s="15"/>
      <c r="H15" s="15"/>
      <c r="I15" s="15"/>
      <c r="J15" s="15"/>
      <c r="K15" s="8">
        <f t="shared" si="2"/>
        <v>38.44</v>
      </c>
      <c r="L15" s="8">
        <f>RANK(K15,K4:K20,1)</f>
        <v>7</v>
      </c>
      <c r="M15" s="24">
        <f t="shared" si="0"/>
        <v>0</v>
      </c>
    </row>
    <row r="16" spans="1:13" ht="12.75">
      <c r="A16" s="2">
        <f t="shared" si="1"/>
        <v>13</v>
      </c>
      <c r="B16" s="8" t="str">
        <f>'Shooter Information'!B17</f>
        <v>Kuba Kid</v>
      </c>
      <c r="C16" s="8" t="str">
        <f>'Shooter Information'!C17</f>
        <v>D</v>
      </c>
      <c r="D16" s="15"/>
      <c r="E16" s="15">
        <v>33.72</v>
      </c>
      <c r="F16" s="15"/>
      <c r="G16" s="15"/>
      <c r="H16" s="15"/>
      <c r="I16" s="15"/>
      <c r="J16" s="15"/>
      <c r="K16" s="8">
        <f t="shared" si="2"/>
        <v>33.72</v>
      </c>
      <c r="L16" s="8">
        <f>RANK(K16,K4:K20,1)</f>
        <v>5</v>
      </c>
      <c r="M16" s="24">
        <f t="shared" si="0"/>
        <v>0</v>
      </c>
    </row>
    <row r="17" spans="1:13" ht="12.75">
      <c r="A17" s="2">
        <f t="shared" si="1"/>
        <v>14</v>
      </c>
      <c r="B17" s="8" t="str">
        <f>'Shooter Information'!B18</f>
        <v>Dandy Dutch</v>
      </c>
      <c r="C17" s="8" t="str">
        <f>'Shooter Information'!C18</f>
        <v>D</v>
      </c>
      <c r="D17" s="15">
        <v>1</v>
      </c>
      <c r="E17" s="15">
        <v>119.54</v>
      </c>
      <c r="F17" s="15"/>
      <c r="G17" s="15">
        <v>1</v>
      </c>
      <c r="H17" s="15"/>
      <c r="I17" s="15"/>
      <c r="J17" s="15"/>
      <c r="K17" s="8">
        <f t="shared" si="2"/>
        <v>134.54000000000002</v>
      </c>
      <c r="L17" s="8">
        <f>RANK(K17,K4:K20,1)</f>
        <v>17</v>
      </c>
      <c r="M17" s="24">
        <f t="shared" si="0"/>
        <v>2</v>
      </c>
    </row>
    <row r="18" spans="1:13" ht="12.75">
      <c r="A18" s="2">
        <f t="shared" si="1"/>
        <v>15</v>
      </c>
      <c r="B18" s="8" t="str">
        <f>'Shooter Information'!B19</f>
        <v>PITA</v>
      </c>
      <c r="C18" s="8" t="str">
        <f>'Shooter Information'!C19</f>
        <v>LW</v>
      </c>
      <c r="D18" s="15">
        <v>2</v>
      </c>
      <c r="E18" s="15">
        <v>123.4</v>
      </c>
      <c r="F18" s="15"/>
      <c r="G18" s="15"/>
      <c r="H18" s="15"/>
      <c r="I18" s="15"/>
      <c r="J18" s="15"/>
      <c r="K18" s="8">
        <f t="shared" si="2"/>
        <v>133.4</v>
      </c>
      <c r="L18" s="8">
        <f>RANK(K18,K4:K20,1)</f>
        <v>16</v>
      </c>
      <c r="M18" s="24">
        <f t="shared" si="0"/>
        <v>2</v>
      </c>
    </row>
    <row r="19" spans="1:13" ht="12.75">
      <c r="A19" s="2">
        <f t="shared" si="1"/>
        <v>16</v>
      </c>
      <c r="B19" s="8" t="str">
        <f>'Shooter Information'!B20</f>
        <v>Judge N. O. Hart</v>
      </c>
      <c r="C19" s="8" t="str">
        <f>'Shooter Information'!C20</f>
        <v>CB</v>
      </c>
      <c r="D19" s="15">
        <v>1</v>
      </c>
      <c r="E19" s="15">
        <v>26.77</v>
      </c>
      <c r="F19" s="15"/>
      <c r="G19" s="15"/>
      <c r="H19" s="15"/>
      <c r="I19" s="15"/>
      <c r="J19" s="15"/>
      <c r="K19" s="8">
        <f t="shared" si="2"/>
        <v>31.77</v>
      </c>
      <c r="L19" s="8">
        <f>RANK(K19,K4:K20,1)</f>
        <v>1</v>
      </c>
      <c r="M19" s="24">
        <f t="shared" si="0"/>
        <v>1</v>
      </c>
    </row>
    <row r="20" spans="1:13" ht="12.75">
      <c r="A20" s="2">
        <f t="shared" si="1"/>
        <v>17</v>
      </c>
      <c r="B20" s="8" t="str">
        <f>'Shooter Information'!B21</f>
        <v>Sassy Shooting Sours</v>
      </c>
      <c r="C20" s="8">
        <f>'Shooter Information'!C21</f>
        <v>49</v>
      </c>
      <c r="D20" s="15"/>
      <c r="E20" s="15">
        <v>42.29</v>
      </c>
      <c r="F20" s="15"/>
      <c r="G20" s="15"/>
      <c r="H20" s="15"/>
      <c r="I20" s="15"/>
      <c r="J20" s="15"/>
      <c r="K20" s="8">
        <f t="shared" si="2"/>
        <v>42.29</v>
      </c>
      <c r="L20" s="8">
        <f>RANK(K20,K4:K20,1)</f>
        <v>10</v>
      </c>
      <c r="M20" s="24">
        <f t="shared" si="0"/>
        <v>0</v>
      </c>
    </row>
  </sheetData>
  <sheetProtection/>
  <mergeCells count="1">
    <mergeCell ref="E1:F1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0"/>
  <sheetViews>
    <sheetView showZeros="0" zoomScalePageLayoutView="0" workbookViewId="0" topLeftCell="A3">
      <selection activeCell="E23" sqref="E23"/>
    </sheetView>
  </sheetViews>
  <sheetFormatPr defaultColWidth="9.140625" defaultRowHeight="12.75"/>
  <cols>
    <col min="1" max="1" width="7.7109375" style="13" customWidth="1"/>
    <col min="2" max="2" width="24.7109375" style="13" customWidth="1"/>
    <col min="3" max="3" width="5.7109375" style="13" customWidth="1"/>
    <col min="4" max="4" width="6.7109375" style="13" customWidth="1"/>
    <col min="5" max="5" width="9.7109375" style="13" customWidth="1"/>
    <col min="6" max="10" width="6.7109375" style="13" customWidth="1"/>
    <col min="11" max="11" width="9.7109375" style="13" customWidth="1"/>
    <col min="13" max="13" width="9.140625" style="23" customWidth="1"/>
  </cols>
  <sheetData>
    <row r="1" spans="1:13" s="5" customFormat="1" ht="25.5" customHeight="1">
      <c r="A1" s="12"/>
      <c r="B1" s="10" t="s">
        <v>29</v>
      </c>
      <c r="C1" s="12"/>
      <c r="D1" s="10" t="s">
        <v>15</v>
      </c>
      <c r="E1" s="11">
        <f>'Shooter Information'!$E$2</f>
        <v>41245</v>
      </c>
      <c r="F1" s="12"/>
      <c r="G1" s="12"/>
      <c r="H1" s="12"/>
      <c r="I1" s="12"/>
      <c r="J1" s="12"/>
      <c r="K1" s="12"/>
      <c r="M1" s="6"/>
    </row>
    <row r="2" ht="19.5" customHeight="1">
      <c r="B2" s="16" t="s">
        <v>9</v>
      </c>
    </row>
    <row r="3" spans="1:13" ht="18" customHeight="1">
      <c r="A3" s="19" t="s">
        <v>18</v>
      </c>
      <c r="B3" s="14" t="s">
        <v>0</v>
      </c>
      <c r="C3" s="14" t="s">
        <v>1</v>
      </c>
      <c r="D3" s="14" t="s">
        <v>2</v>
      </c>
      <c r="E3" s="14" t="s">
        <v>3</v>
      </c>
      <c r="F3" s="14" t="s">
        <v>4</v>
      </c>
      <c r="G3" s="14" t="s">
        <v>31</v>
      </c>
      <c r="H3" s="14" t="s">
        <v>27</v>
      </c>
      <c r="I3" s="14" t="s">
        <v>5</v>
      </c>
      <c r="J3" s="14" t="s">
        <v>6</v>
      </c>
      <c r="K3" s="14" t="s">
        <v>7</v>
      </c>
      <c r="L3" s="9" t="s">
        <v>19</v>
      </c>
      <c r="M3" s="25" t="s">
        <v>32</v>
      </c>
    </row>
    <row r="4" spans="1:13" ht="12.75">
      <c r="A4" s="2">
        <f>ROW()-3</f>
        <v>1</v>
      </c>
      <c r="B4" s="8" t="str">
        <f>'Shooter Information'!B5</f>
        <v>Striker</v>
      </c>
      <c r="C4" s="8" t="str">
        <f>'Shooter Information'!C5</f>
        <v>GF</v>
      </c>
      <c r="D4" s="15">
        <v>1</v>
      </c>
      <c r="E4" s="15">
        <v>26.3</v>
      </c>
      <c r="F4" s="15"/>
      <c r="G4" s="15"/>
      <c r="H4" s="15"/>
      <c r="I4" s="15"/>
      <c r="J4" s="15"/>
      <c r="K4" s="8">
        <f>(D4*5)+E4-F4+(G4*10)+(H4*30)+(I4*999)+(J4*999.99)</f>
        <v>31.3</v>
      </c>
      <c r="L4" s="8">
        <f>RANK(K4,K4:K20,1)</f>
        <v>5</v>
      </c>
      <c r="M4" s="24">
        <f>(SUM(D4+G4+H4+I4+J4))</f>
        <v>1</v>
      </c>
    </row>
    <row r="5" spans="1:13" ht="12.75">
      <c r="A5" s="2">
        <f aca="true" t="shared" si="0" ref="A5:A20">ROW()-3</f>
        <v>2</v>
      </c>
      <c r="B5" s="8" t="str">
        <f>'Shooter Information'!B6</f>
        <v>Lefty Spurmaker</v>
      </c>
      <c r="C5" s="8">
        <f>'Shooter Information'!C6</f>
        <v>49</v>
      </c>
      <c r="D5" s="15">
        <v>2</v>
      </c>
      <c r="E5" s="15">
        <v>25.17</v>
      </c>
      <c r="F5" s="15"/>
      <c r="G5" s="15"/>
      <c r="H5" s="15"/>
      <c r="I5" s="15"/>
      <c r="J5" s="15"/>
      <c r="K5" s="8">
        <f aca="true" t="shared" si="1" ref="K5:K20">(D5*5)+E5-F5+(G5*10)+(H5*30)+(I5*999)+(J5*999.99)</f>
        <v>35.17</v>
      </c>
      <c r="L5" s="8">
        <f>RANK(K5,K4:K20,1)</f>
        <v>10</v>
      </c>
      <c r="M5" s="24">
        <f aca="true" t="shared" si="2" ref="M5:M20">(SUM(D5+G5+H5+I5+J5))</f>
        <v>2</v>
      </c>
    </row>
    <row r="6" spans="1:13" ht="12.75">
      <c r="A6" s="2">
        <f t="shared" si="0"/>
        <v>3</v>
      </c>
      <c r="B6" s="8" t="str">
        <f>'Shooter Information'!B7</f>
        <v>One Eyed Jane</v>
      </c>
      <c r="C6" s="8" t="str">
        <f>'Shooter Information'!C7</f>
        <v>LSS</v>
      </c>
      <c r="D6" s="15"/>
      <c r="E6" s="15">
        <v>60.25</v>
      </c>
      <c r="F6" s="15"/>
      <c r="G6" s="15"/>
      <c r="H6" s="15"/>
      <c r="I6" s="15"/>
      <c r="J6" s="15"/>
      <c r="K6" s="8">
        <f t="shared" si="1"/>
        <v>60.25</v>
      </c>
      <c r="L6" s="8">
        <f>RANK(K6,K4:K20,1)</f>
        <v>15</v>
      </c>
      <c r="M6" s="24">
        <f t="shared" si="2"/>
        <v>0</v>
      </c>
    </row>
    <row r="7" spans="1:13" ht="12.75">
      <c r="A7" s="2">
        <f t="shared" si="0"/>
        <v>4</v>
      </c>
      <c r="B7" s="8" t="str">
        <f>'Shooter Information'!B8</f>
        <v>Virgina Rifleman</v>
      </c>
      <c r="C7" s="8" t="str">
        <f>'Shooter Information'!C8</f>
        <v>SD</v>
      </c>
      <c r="D7" s="15"/>
      <c r="E7" s="15">
        <v>43.42</v>
      </c>
      <c r="F7" s="15"/>
      <c r="G7" s="15"/>
      <c r="H7" s="15"/>
      <c r="I7" s="15"/>
      <c r="J7" s="15"/>
      <c r="K7" s="8">
        <f t="shared" si="1"/>
        <v>43.42</v>
      </c>
      <c r="L7" s="8">
        <f>RANK(K7,K4:K20,1)</f>
        <v>13</v>
      </c>
      <c r="M7" s="24">
        <f t="shared" si="2"/>
        <v>0</v>
      </c>
    </row>
    <row r="8" spans="1:13" ht="12.75">
      <c r="A8" s="2">
        <f t="shared" si="0"/>
        <v>5</v>
      </c>
      <c r="B8" s="8" t="str">
        <f>'Shooter Information'!B9</f>
        <v>Cockroach</v>
      </c>
      <c r="C8" s="8" t="str">
        <f>'Shooter Information'!C9</f>
        <v>CB</v>
      </c>
      <c r="D8" s="15"/>
      <c r="E8" s="15">
        <v>26.95</v>
      </c>
      <c r="F8" s="15"/>
      <c r="G8" s="15"/>
      <c r="H8" s="15"/>
      <c r="I8" s="15"/>
      <c r="J8" s="15"/>
      <c r="K8" s="8">
        <f t="shared" si="1"/>
        <v>26.95</v>
      </c>
      <c r="L8" s="8">
        <f>RANK(K8,K4:K20,1)</f>
        <v>3</v>
      </c>
      <c r="M8" s="24">
        <f t="shared" si="2"/>
        <v>0</v>
      </c>
    </row>
    <row r="9" spans="1:13" ht="12.75">
      <c r="A9" s="2">
        <f t="shared" si="0"/>
        <v>6</v>
      </c>
      <c r="B9" s="8" t="str">
        <f>'Shooter Information'!B10</f>
        <v>Cody Maverick</v>
      </c>
      <c r="C9" s="8" t="str">
        <f>'Shooter Information'!C10</f>
        <v>D</v>
      </c>
      <c r="D9" s="15"/>
      <c r="E9" s="15">
        <v>28.66</v>
      </c>
      <c r="F9" s="15"/>
      <c r="G9" s="15"/>
      <c r="H9" s="15"/>
      <c r="I9" s="15"/>
      <c r="J9" s="15"/>
      <c r="K9" s="8">
        <f t="shared" si="1"/>
        <v>28.66</v>
      </c>
      <c r="L9" s="8">
        <f>RANK(K9,K4:K20,1)</f>
        <v>4</v>
      </c>
      <c r="M9" s="24">
        <f t="shared" si="2"/>
        <v>0</v>
      </c>
    </row>
    <row r="10" spans="1:13" ht="12.75">
      <c r="A10" s="2">
        <f t="shared" si="0"/>
        <v>7</v>
      </c>
      <c r="B10" s="8" t="str">
        <f>'Shooter Information'!B11</f>
        <v>Deringer Dan</v>
      </c>
      <c r="C10" s="8">
        <f>'Shooter Information'!C11</f>
        <v>49</v>
      </c>
      <c r="D10" s="15"/>
      <c r="E10" s="15">
        <v>48.95</v>
      </c>
      <c r="F10" s="15"/>
      <c r="G10" s="15"/>
      <c r="H10" s="15"/>
      <c r="I10" s="15"/>
      <c r="J10" s="15"/>
      <c r="K10" s="8">
        <f t="shared" si="1"/>
        <v>48.95</v>
      </c>
      <c r="L10" s="8">
        <f>RANK(K10,K4:K20,1)</f>
        <v>14</v>
      </c>
      <c r="M10" s="24">
        <f t="shared" si="2"/>
        <v>0</v>
      </c>
    </row>
    <row r="11" spans="1:13" ht="12.75">
      <c r="A11" s="2">
        <f t="shared" si="0"/>
        <v>8</v>
      </c>
      <c r="B11" s="8" t="str">
        <f>'Shooter Information'!B12</f>
        <v>Windhorse Rider</v>
      </c>
      <c r="C11" s="8" t="str">
        <f>'Shooter Information'!C12</f>
        <v>GF</v>
      </c>
      <c r="D11" s="15"/>
      <c r="E11" s="15">
        <v>33.02</v>
      </c>
      <c r="F11" s="15"/>
      <c r="G11" s="15"/>
      <c r="H11" s="15"/>
      <c r="I11" s="15"/>
      <c r="J11" s="15"/>
      <c r="K11" s="8">
        <f t="shared" si="1"/>
        <v>33.02</v>
      </c>
      <c r="L11" s="8">
        <f>RANK(K11,K4:K20,1)</f>
        <v>6</v>
      </c>
      <c r="M11" s="24">
        <f t="shared" si="2"/>
        <v>0</v>
      </c>
    </row>
    <row r="12" spans="1:13" ht="12.75">
      <c r="A12" s="2">
        <f t="shared" si="0"/>
        <v>9</v>
      </c>
      <c r="B12" s="8" t="str">
        <f>'Shooter Information'!B13</f>
        <v>B. S. Walker</v>
      </c>
      <c r="C12" s="8">
        <f>'Shooter Information'!C13</f>
        <v>49</v>
      </c>
      <c r="D12" s="15"/>
      <c r="E12" s="15">
        <v>26.18</v>
      </c>
      <c r="F12" s="15"/>
      <c r="G12" s="15"/>
      <c r="H12" s="15"/>
      <c r="I12" s="15"/>
      <c r="J12" s="15"/>
      <c r="K12" s="8">
        <f t="shared" si="1"/>
        <v>26.18</v>
      </c>
      <c r="L12" s="8">
        <f>RANK(K12,K4:K20,1)</f>
        <v>1</v>
      </c>
      <c r="M12" s="24">
        <f t="shared" si="2"/>
        <v>0</v>
      </c>
    </row>
    <row r="13" spans="1:13" ht="12.75">
      <c r="A13" s="2">
        <f t="shared" si="0"/>
        <v>10</v>
      </c>
      <c r="B13" s="8" t="str">
        <f>'Shooter Information'!B14</f>
        <v>Potter County Kid</v>
      </c>
      <c r="C13" s="8" t="str">
        <f>'Shooter Information'!C14</f>
        <v>GF</v>
      </c>
      <c r="D13" s="15"/>
      <c r="E13" s="15">
        <v>34.46</v>
      </c>
      <c r="F13" s="15"/>
      <c r="G13" s="15"/>
      <c r="H13" s="15"/>
      <c r="I13" s="15"/>
      <c r="J13" s="15"/>
      <c r="K13" s="8">
        <f t="shared" si="1"/>
        <v>34.46</v>
      </c>
      <c r="L13" s="8">
        <f>RANK(K13,K4:K20,1)</f>
        <v>8</v>
      </c>
      <c r="M13" s="24">
        <f t="shared" si="2"/>
        <v>0</v>
      </c>
    </row>
    <row r="14" spans="1:13" ht="12.75">
      <c r="A14" s="2">
        <f t="shared" si="0"/>
        <v>11</v>
      </c>
      <c r="B14" s="8" t="str">
        <f>'Shooter Information'!B15</f>
        <v>Prairie City Slim</v>
      </c>
      <c r="C14" s="8" t="str">
        <f>'Shooter Information'!C15</f>
        <v>SS</v>
      </c>
      <c r="D14" s="15"/>
      <c r="E14" s="15">
        <v>39.59</v>
      </c>
      <c r="F14" s="15"/>
      <c r="G14" s="15"/>
      <c r="H14" s="15"/>
      <c r="I14" s="15"/>
      <c r="J14" s="15"/>
      <c r="K14" s="8">
        <f t="shared" si="1"/>
        <v>39.59</v>
      </c>
      <c r="L14" s="8">
        <f>RANK(K14,K4:K20,1)</f>
        <v>12</v>
      </c>
      <c r="M14" s="24">
        <f t="shared" si="2"/>
        <v>0</v>
      </c>
    </row>
    <row r="15" spans="1:13" ht="12.75">
      <c r="A15" s="2">
        <f t="shared" si="0"/>
        <v>12</v>
      </c>
      <c r="B15" s="8" t="str">
        <f>'Shooter Information'!B16</f>
        <v>Enid City Kid</v>
      </c>
      <c r="C15" s="8" t="str">
        <f>'Shooter Information'!C16</f>
        <v>FC</v>
      </c>
      <c r="D15" s="15"/>
      <c r="E15" s="15">
        <v>34.67</v>
      </c>
      <c r="F15" s="15"/>
      <c r="G15" s="15"/>
      <c r="H15" s="15"/>
      <c r="I15" s="15"/>
      <c r="J15" s="15"/>
      <c r="K15" s="8">
        <f t="shared" si="1"/>
        <v>34.67</v>
      </c>
      <c r="L15" s="8">
        <f>RANK(K15,K4:K20,1)</f>
        <v>9</v>
      </c>
      <c r="M15" s="24">
        <f t="shared" si="2"/>
        <v>0</v>
      </c>
    </row>
    <row r="16" spans="1:13" ht="12.75">
      <c r="A16" s="2">
        <f t="shared" si="0"/>
        <v>13</v>
      </c>
      <c r="B16" s="8" t="str">
        <f>'Shooter Information'!B17</f>
        <v>Kuba Kid</v>
      </c>
      <c r="C16" s="8" t="str">
        <f>'Shooter Information'!C17</f>
        <v>D</v>
      </c>
      <c r="D16" s="15">
        <v>1</v>
      </c>
      <c r="E16" s="15">
        <v>32.34</v>
      </c>
      <c r="F16" s="15"/>
      <c r="G16" s="15"/>
      <c r="H16" s="15"/>
      <c r="I16" s="15"/>
      <c r="J16" s="15"/>
      <c r="K16" s="8">
        <f t="shared" si="1"/>
        <v>37.34</v>
      </c>
      <c r="L16" s="8">
        <f>RANK(K16,K4:K20,1)</f>
        <v>11</v>
      </c>
      <c r="M16" s="24">
        <f t="shared" si="2"/>
        <v>1</v>
      </c>
    </row>
    <row r="17" spans="1:13" ht="12.75">
      <c r="A17" s="2">
        <f t="shared" si="0"/>
        <v>14</v>
      </c>
      <c r="B17" s="8" t="str">
        <f>'Shooter Information'!B18</f>
        <v>Dandy Dutch</v>
      </c>
      <c r="C17" s="8" t="str">
        <f>'Shooter Information'!C18</f>
        <v>D</v>
      </c>
      <c r="D17" s="15">
        <v>2</v>
      </c>
      <c r="E17" s="15">
        <v>75.59</v>
      </c>
      <c r="F17" s="15"/>
      <c r="G17" s="15">
        <v>1</v>
      </c>
      <c r="H17" s="15"/>
      <c r="I17" s="15"/>
      <c r="J17" s="15"/>
      <c r="K17" s="8">
        <f t="shared" si="1"/>
        <v>95.59</v>
      </c>
      <c r="L17" s="8">
        <f>RANK(K17,K4:K20,1)</f>
        <v>17</v>
      </c>
      <c r="M17" s="24">
        <f t="shared" si="2"/>
        <v>3</v>
      </c>
    </row>
    <row r="18" spans="1:13" ht="12.75">
      <c r="A18" s="2">
        <f t="shared" si="0"/>
        <v>15</v>
      </c>
      <c r="B18" s="8" t="str">
        <f>'Shooter Information'!B19</f>
        <v>PITA</v>
      </c>
      <c r="C18" s="8" t="str">
        <f>'Shooter Information'!C19</f>
        <v>LW</v>
      </c>
      <c r="D18" s="15">
        <v>2</v>
      </c>
      <c r="E18" s="15">
        <v>63.38</v>
      </c>
      <c r="F18" s="15"/>
      <c r="G18" s="15"/>
      <c r="H18" s="15"/>
      <c r="I18" s="15"/>
      <c r="J18" s="15"/>
      <c r="K18" s="8">
        <f t="shared" si="1"/>
        <v>73.38</v>
      </c>
      <c r="L18" s="8">
        <f>RANK(K18,K4:K20,1)</f>
        <v>16</v>
      </c>
      <c r="M18" s="24">
        <f t="shared" si="2"/>
        <v>2</v>
      </c>
    </row>
    <row r="19" spans="1:13" ht="12.75">
      <c r="A19" s="2">
        <f t="shared" si="0"/>
        <v>16</v>
      </c>
      <c r="B19" s="8" t="str">
        <f>'Shooter Information'!B20</f>
        <v>Judge N. O. Hart</v>
      </c>
      <c r="C19" s="8" t="str">
        <f>'Shooter Information'!C20</f>
        <v>CB</v>
      </c>
      <c r="D19" s="15">
        <v>2</v>
      </c>
      <c r="E19" s="15">
        <v>24.25</v>
      </c>
      <c r="F19" s="15"/>
      <c r="G19" s="15"/>
      <c r="H19" s="15"/>
      <c r="I19" s="15"/>
      <c r="J19" s="15"/>
      <c r="K19" s="8">
        <f t="shared" si="1"/>
        <v>34.25</v>
      </c>
      <c r="L19" s="8">
        <f>RANK(K19,K4:K20,1)</f>
        <v>7</v>
      </c>
      <c r="M19" s="24">
        <f t="shared" si="2"/>
        <v>2</v>
      </c>
    </row>
    <row r="20" spans="1:13" ht="12.75">
      <c r="A20" s="2">
        <f t="shared" si="0"/>
        <v>17</v>
      </c>
      <c r="B20" s="8" t="str">
        <f>'Shooter Information'!B21</f>
        <v>Sassy Shooting Sours</v>
      </c>
      <c r="C20" s="8">
        <f>'Shooter Information'!C21</f>
        <v>49</v>
      </c>
      <c r="D20" s="15"/>
      <c r="E20" s="15">
        <v>26.23</v>
      </c>
      <c r="F20" s="15"/>
      <c r="G20" s="15"/>
      <c r="H20" s="15"/>
      <c r="I20" s="15"/>
      <c r="J20" s="15"/>
      <c r="K20" s="8">
        <f t="shared" si="1"/>
        <v>26.23</v>
      </c>
      <c r="L20" s="8">
        <f>RANK(K20,K4:K20,1)</f>
        <v>2</v>
      </c>
      <c r="M20" s="24">
        <f t="shared" si="2"/>
        <v>0</v>
      </c>
    </row>
  </sheetData>
  <sheetProtection/>
  <printOptions/>
  <pageMargins left="0.75" right="0.75" top="1" bottom="1" header="0.5" footer="0.5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0"/>
  <sheetViews>
    <sheetView showZeros="0" zoomScalePageLayoutView="0" workbookViewId="0" topLeftCell="A3">
      <selection activeCell="F24" sqref="F24"/>
    </sheetView>
  </sheetViews>
  <sheetFormatPr defaultColWidth="9.140625" defaultRowHeight="12.75"/>
  <cols>
    <col min="1" max="1" width="7.7109375" style="13" customWidth="1"/>
    <col min="2" max="2" width="24.7109375" style="13" customWidth="1"/>
    <col min="3" max="3" width="5.7109375" style="13" customWidth="1"/>
    <col min="4" max="4" width="6.7109375" style="13" customWidth="1"/>
    <col min="5" max="5" width="9.7109375" style="13" customWidth="1"/>
    <col min="6" max="10" width="6.7109375" style="13" customWidth="1"/>
    <col min="11" max="11" width="9.7109375" style="13" customWidth="1"/>
    <col min="13" max="13" width="9.140625" style="23" customWidth="1"/>
  </cols>
  <sheetData>
    <row r="1" spans="1:13" s="5" customFormat="1" ht="25.5" customHeight="1">
      <c r="A1" s="12"/>
      <c r="B1" s="10" t="s">
        <v>29</v>
      </c>
      <c r="C1" s="12"/>
      <c r="D1" s="10" t="s">
        <v>15</v>
      </c>
      <c r="E1" s="11">
        <f>'Shooter Information'!$E$2</f>
        <v>41245</v>
      </c>
      <c r="F1" s="12"/>
      <c r="G1" s="12"/>
      <c r="H1" s="12"/>
      <c r="I1" s="12"/>
      <c r="J1" s="12"/>
      <c r="K1" s="12"/>
      <c r="M1" s="6"/>
    </row>
    <row r="2" ht="19.5" customHeight="1">
      <c r="B2" s="16" t="s">
        <v>10</v>
      </c>
    </row>
    <row r="3" spans="1:13" ht="18" customHeight="1">
      <c r="A3" s="19" t="s">
        <v>18</v>
      </c>
      <c r="B3" s="14" t="s">
        <v>0</v>
      </c>
      <c r="C3" s="14" t="s">
        <v>1</v>
      </c>
      <c r="D3" s="14" t="s">
        <v>2</v>
      </c>
      <c r="E3" s="14" t="s">
        <v>3</v>
      </c>
      <c r="F3" s="14" t="s">
        <v>4</v>
      </c>
      <c r="G3" s="14" t="s">
        <v>31</v>
      </c>
      <c r="H3" s="14" t="s">
        <v>27</v>
      </c>
      <c r="I3" s="14" t="s">
        <v>5</v>
      </c>
      <c r="J3" s="14" t="s">
        <v>6</v>
      </c>
      <c r="K3" s="14" t="s">
        <v>7</v>
      </c>
      <c r="L3" s="9" t="s">
        <v>19</v>
      </c>
      <c r="M3" s="25" t="s">
        <v>32</v>
      </c>
    </row>
    <row r="4" spans="1:13" ht="12.75">
      <c r="A4" s="2">
        <f>ROW()-3</f>
        <v>1</v>
      </c>
      <c r="B4" s="8" t="str">
        <f>'Shooter Information'!B5</f>
        <v>Striker</v>
      </c>
      <c r="C4" s="8" t="str">
        <f>'Shooter Information'!C5</f>
        <v>GF</v>
      </c>
      <c r="D4" s="15"/>
      <c r="E4" s="15">
        <v>26.65</v>
      </c>
      <c r="F4" s="15">
        <v>5</v>
      </c>
      <c r="G4" s="15"/>
      <c r="H4" s="15"/>
      <c r="I4" s="15"/>
      <c r="J4" s="15"/>
      <c r="K4" s="8">
        <f>(D4*5)+E4-F4+(G4*10)+(H4*30)+(I4*999)+(J4*999.99)</f>
        <v>21.65</v>
      </c>
      <c r="L4" s="8">
        <f>RANK(K4,K4:K20,1)</f>
        <v>4</v>
      </c>
      <c r="M4" s="24">
        <f>(SUM(D4+G4+H4+I4+J4))</f>
        <v>0</v>
      </c>
    </row>
    <row r="5" spans="1:13" ht="12.75">
      <c r="A5" s="2">
        <f aca="true" t="shared" si="0" ref="A5:A20">ROW()-3</f>
        <v>2</v>
      </c>
      <c r="B5" s="8" t="str">
        <f>'Shooter Information'!B6</f>
        <v>Lefty Spurmaker</v>
      </c>
      <c r="C5" s="8">
        <f>'Shooter Information'!C6</f>
        <v>49</v>
      </c>
      <c r="D5" s="15">
        <v>1</v>
      </c>
      <c r="E5" s="15">
        <v>26.5</v>
      </c>
      <c r="F5" s="15">
        <v>5</v>
      </c>
      <c r="G5" s="15"/>
      <c r="H5" s="15"/>
      <c r="I5" s="15"/>
      <c r="J5" s="15"/>
      <c r="K5" s="8">
        <f aca="true" t="shared" si="1" ref="K5:K20">(D5*5)+E5-F5+(G5*10)+(H5*30)+(I5*999)+(J5*999.99)</f>
        <v>26.5</v>
      </c>
      <c r="L5" s="8">
        <f>RANK(K5,K4:K20,1)</f>
        <v>5</v>
      </c>
      <c r="M5" s="24">
        <f aca="true" t="shared" si="2" ref="M5:M20">(SUM(D5+G5+H5+I5+J5))</f>
        <v>1</v>
      </c>
    </row>
    <row r="6" spans="1:13" ht="12.75">
      <c r="A6" s="2">
        <f t="shared" si="0"/>
        <v>3</v>
      </c>
      <c r="B6" s="8" t="str">
        <f>'Shooter Information'!B7</f>
        <v>One Eyed Jane</v>
      </c>
      <c r="C6" s="8" t="str">
        <f>'Shooter Information'!C7</f>
        <v>LSS</v>
      </c>
      <c r="D6" s="15">
        <v>1</v>
      </c>
      <c r="E6" s="15">
        <v>72.17</v>
      </c>
      <c r="F6" s="15"/>
      <c r="G6" s="15"/>
      <c r="H6" s="15"/>
      <c r="I6" s="15"/>
      <c r="J6" s="15"/>
      <c r="K6" s="8">
        <f t="shared" si="1"/>
        <v>77.17</v>
      </c>
      <c r="L6" s="8">
        <f>RANK(K6,K4:K20,1)</f>
        <v>17</v>
      </c>
      <c r="M6" s="24">
        <f t="shared" si="2"/>
        <v>1</v>
      </c>
    </row>
    <row r="7" spans="1:13" ht="12.75">
      <c r="A7" s="2">
        <f t="shared" si="0"/>
        <v>4</v>
      </c>
      <c r="B7" s="8" t="str">
        <f>'Shooter Information'!B8</f>
        <v>Virgina Rifleman</v>
      </c>
      <c r="C7" s="8" t="str">
        <f>'Shooter Information'!C8</f>
        <v>SD</v>
      </c>
      <c r="D7" s="15"/>
      <c r="E7" s="15">
        <v>40.97</v>
      </c>
      <c r="F7" s="15">
        <v>5</v>
      </c>
      <c r="G7" s="15"/>
      <c r="H7" s="15"/>
      <c r="I7" s="15"/>
      <c r="J7" s="15"/>
      <c r="K7" s="8">
        <f t="shared" si="1"/>
        <v>35.97</v>
      </c>
      <c r="L7" s="8">
        <f>RANK(K7,K4:K20,1)</f>
        <v>10</v>
      </c>
      <c r="M7" s="24">
        <f t="shared" si="2"/>
        <v>0</v>
      </c>
    </row>
    <row r="8" spans="1:13" ht="12.75">
      <c r="A8" s="2">
        <f t="shared" si="0"/>
        <v>5</v>
      </c>
      <c r="B8" s="8" t="str">
        <f>'Shooter Information'!B9</f>
        <v>Cockroach</v>
      </c>
      <c r="C8" s="8" t="str">
        <f>'Shooter Information'!C9</f>
        <v>CB</v>
      </c>
      <c r="D8" s="15"/>
      <c r="E8" s="15">
        <v>25.39</v>
      </c>
      <c r="F8" s="15">
        <v>5</v>
      </c>
      <c r="G8" s="15"/>
      <c r="H8" s="15"/>
      <c r="I8" s="15"/>
      <c r="J8" s="15"/>
      <c r="K8" s="8">
        <f t="shared" si="1"/>
        <v>20.39</v>
      </c>
      <c r="L8" s="8">
        <f>RANK(K8,K4:K20,1)</f>
        <v>1</v>
      </c>
      <c r="M8" s="24">
        <f t="shared" si="2"/>
        <v>0</v>
      </c>
    </row>
    <row r="9" spans="1:13" ht="12.75">
      <c r="A9" s="2">
        <f t="shared" si="0"/>
        <v>6</v>
      </c>
      <c r="B9" s="8" t="str">
        <f>'Shooter Information'!B10</f>
        <v>Cody Maverick</v>
      </c>
      <c r="C9" s="8" t="str">
        <f>'Shooter Information'!C10</f>
        <v>D</v>
      </c>
      <c r="D9" s="15"/>
      <c r="E9" s="15">
        <v>29.61</v>
      </c>
      <c r="F9" s="15"/>
      <c r="G9" s="15"/>
      <c r="H9" s="15"/>
      <c r="I9" s="15"/>
      <c r="J9" s="15"/>
      <c r="K9" s="8">
        <f t="shared" si="1"/>
        <v>29.61</v>
      </c>
      <c r="L9" s="8">
        <f>RANK(K9,K4:K20,1)</f>
        <v>7</v>
      </c>
      <c r="M9" s="24">
        <f t="shared" si="2"/>
        <v>0</v>
      </c>
    </row>
    <row r="10" spans="1:13" ht="12.75">
      <c r="A10" s="2">
        <f t="shared" si="0"/>
        <v>7</v>
      </c>
      <c r="B10" s="8" t="str">
        <f>'Shooter Information'!B11</f>
        <v>Deringer Dan</v>
      </c>
      <c r="C10" s="8">
        <f>'Shooter Information'!C11</f>
        <v>49</v>
      </c>
      <c r="D10" s="15">
        <v>1</v>
      </c>
      <c r="E10" s="15">
        <v>37.24</v>
      </c>
      <c r="F10" s="15">
        <v>5</v>
      </c>
      <c r="G10" s="15"/>
      <c r="H10" s="15"/>
      <c r="I10" s="15"/>
      <c r="J10" s="15"/>
      <c r="K10" s="8">
        <f t="shared" si="1"/>
        <v>37.24</v>
      </c>
      <c r="L10" s="8">
        <f>RANK(K10,K4:K20,1)</f>
        <v>11</v>
      </c>
      <c r="M10" s="24">
        <f t="shared" si="2"/>
        <v>1</v>
      </c>
    </row>
    <row r="11" spans="1:13" ht="12.75">
      <c r="A11" s="2">
        <f t="shared" si="0"/>
        <v>8</v>
      </c>
      <c r="B11" s="8" t="str">
        <f>'Shooter Information'!B12</f>
        <v>Windhorse Rider</v>
      </c>
      <c r="C11" s="8" t="str">
        <f>'Shooter Information'!C12</f>
        <v>GF</v>
      </c>
      <c r="D11" s="15"/>
      <c r="E11" s="15">
        <v>34.75</v>
      </c>
      <c r="F11" s="15">
        <v>5</v>
      </c>
      <c r="G11" s="15"/>
      <c r="H11" s="15"/>
      <c r="I11" s="15"/>
      <c r="J11" s="15"/>
      <c r="K11" s="8">
        <f t="shared" si="1"/>
        <v>29.75</v>
      </c>
      <c r="L11" s="8">
        <f>RANK(K11,K4:K20,1)</f>
        <v>8</v>
      </c>
      <c r="M11" s="24">
        <f t="shared" si="2"/>
        <v>0</v>
      </c>
    </row>
    <row r="12" spans="1:13" ht="12.75">
      <c r="A12" s="2">
        <f t="shared" si="0"/>
        <v>9</v>
      </c>
      <c r="B12" s="8" t="str">
        <f>'Shooter Information'!B13</f>
        <v>B. S. Walker</v>
      </c>
      <c r="C12" s="8">
        <f>'Shooter Information'!C13</f>
        <v>49</v>
      </c>
      <c r="D12" s="15"/>
      <c r="E12" s="15">
        <v>26.45</v>
      </c>
      <c r="F12" s="15">
        <v>5</v>
      </c>
      <c r="G12" s="15"/>
      <c r="H12" s="15"/>
      <c r="I12" s="15"/>
      <c r="J12" s="15"/>
      <c r="K12" s="8">
        <f t="shared" si="1"/>
        <v>21.45</v>
      </c>
      <c r="L12" s="8">
        <f>RANK(K12,K4:K20,1)</f>
        <v>3</v>
      </c>
      <c r="M12" s="24">
        <f t="shared" si="2"/>
        <v>0</v>
      </c>
    </row>
    <row r="13" spans="1:13" ht="12.75">
      <c r="A13" s="2">
        <f t="shared" si="0"/>
        <v>10</v>
      </c>
      <c r="B13" s="8" t="str">
        <f>'Shooter Information'!B14</f>
        <v>Potter County Kid</v>
      </c>
      <c r="C13" s="8" t="str">
        <f>'Shooter Information'!C14</f>
        <v>GF</v>
      </c>
      <c r="D13" s="15">
        <v>1</v>
      </c>
      <c r="E13" s="15">
        <v>26.95</v>
      </c>
      <c r="F13" s="15">
        <v>5</v>
      </c>
      <c r="G13" s="15"/>
      <c r="H13" s="15"/>
      <c r="I13" s="15"/>
      <c r="J13" s="15"/>
      <c r="K13" s="8">
        <f t="shared" si="1"/>
        <v>26.95</v>
      </c>
      <c r="L13" s="8">
        <f>RANK(K13,K4:K20,1)</f>
        <v>6</v>
      </c>
      <c r="M13" s="24">
        <f t="shared" si="2"/>
        <v>1</v>
      </c>
    </row>
    <row r="14" spans="1:13" ht="12.75">
      <c r="A14" s="2">
        <f t="shared" si="0"/>
        <v>11</v>
      </c>
      <c r="B14" s="8" t="str">
        <f>'Shooter Information'!B15</f>
        <v>Prairie City Slim</v>
      </c>
      <c r="C14" s="8" t="str">
        <f>'Shooter Information'!C15</f>
        <v>SS</v>
      </c>
      <c r="D14" s="15">
        <v>1</v>
      </c>
      <c r="E14" s="15">
        <v>44.65</v>
      </c>
      <c r="F14" s="15">
        <v>5</v>
      </c>
      <c r="G14" s="15"/>
      <c r="H14" s="15"/>
      <c r="I14" s="15"/>
      <c r="J14" s="15"/>
      <c r="K14" s="8">
        <f t="shared" si="1"/>
        <v>44.65</v>
      </c>
      <c r="L14" s="8">
        <f>RANK(K14,K4:K20,1)</f>
        <v>14</v>
      </c>
      <c r="M14" s="24">
        <f t="shared" si="2"/>
        <v>1</v>
      </c>
    </row>
    <row r="15" spans="1:13" ht="12.75">
      <c r="A15" s="2">
        <f t="shared" si="0"/>
        <v>12</v>
      </c>
      <c r="B15" s="8" t="str">
        <f>'Shooter Information'!B16</f>
        <v>Enid City Kid</v>
      </c>
      <c r="C15" s="8" t="str">
        <f>'Shooter Information'!C16</f>
        <v>FC</v>
      </c>
      <c r="D15" s="15">
        <v>1</v>
      </c>
      <c r="E15" s="15">
        <v>31.81</v>
      </c>
      <c r="F15" s="15">
        <v>5</v>
      </c>
      <c r="G15" s="15"/>
      <c r="H15" s="15"/>
      <c r="I15" s="15"/>
      <c r="J15" s="15"/>
      <c r="K15" s="8">
        <f t="shared" si="1"/>
        <v>31.810000000000002</v>
      </c>
      <c r="L15" s="8">
        <f>RANK(K15,K4:K20,1)</f>
        <v>9</v>
      </c>
      <c r="M15" s="24">
        <f t="shared" si="2"/>
        <v>1</v>
      </c>
    </row>
    <row r="16" spans="1:13" ht="12.75">
      <c r="A16" s="2">
        <f t="shared" si="0"/>
        <v>13</v>
      </c>
      <c r="B16" s="8" t="str">
        <f>'Shooter Information'!B17</f>
        <v>Kuba Kid</v>
      </c>
      <c r="C16" s="8" t="str">
        <f>'Shooter Information'!C17</f>
        <v>D</v>
      </c>
      <c r="D16" s="15"/>
      <c r="E16" s="15">
        <v>42.38</v>
      </c>
      <c r="F16" s="15">
        <v>5</v>
      </c>
      <c r="G16" s="15"/>
      <c r="H16" s="15"/>
      <c r="I16" s="15"/>
      <c r="J16" s="15"/>
      <c r="K16" s="8">
        <f t="shared" si="1"/>
        <v>37.38</v>
      </c>
      <c r="L16" s="8">
        <f>RANK(K16,K4:K20,1)</f>
        <v>12</v>
      </c>
      <c r="M16" s="24">
        <f t="shared" si="2"/>
        <v>0</v>
      </c>
    </row>
    <row r="17" spans="1:13" ht="12.75">
      <c r="A17" s="2">
        <f t="shared" si="0"/>
        <v>14</v>
      </c>
      <c r="B17" s="8" t="str">
        <f>'Shooter Information'!B18</f>
        <v>Dandy Dutch</v>
      </c>
      <c r="C17" s="8" t="str">
        <f>'Shooter Information'!C18</f>
        <v>D</v>
      </c>
      <c r="D17" s="15">
        <v>1</v>
      </c>
      <c r="E17" s="15">
        <v>59.11</v>
      </c>
      <c r="F17" s="15"/>
      <c r="G17" s="15">
        <v>1</v>
      </c>
      <c r="H17" s="15"/>
      <c r="I17" s="15"/>
      <c r="J17" s="15"/>
      <c r="K17" s="8">
        <f t="shared" si="1"/>
        <v>74.11</v>
      </c>
      <c r="L17" s="8">
        <f>RANK(K17,K4:K20,1)</f>
        <v>16</v>
      </c>
      <c r="M17" s="24">
        <f t="shared" si="2"/>
        <v>2</v>
      </c>
    </row>
    <row r="18" spans="1:13" ht="12.75">
      <c r="A18" s="2">
        <f t="shared" si="0"/>
        <v>15</v>
      </c>
      <c r="B18" s="8" t="str">
        <f>'Shooter Information'!B19</f>
        <v>PITA</v>
      </c>
      <c r="C18" s="8" t="str">
        <f>'Shooter Information'!C19</f>
        <v>LW</v>
      </c>
      <c r="D18" s="15">
        <v>1</v>
      </c>
      <c r="E18" s="15">
        <v>58.77</v>
      </c>
      <c r="F18" s="15"/>
      <c r="G18" s="15">
        <v>1</v>
      </c>
      <c r="H18" s="15"/>
      <c r="I18" s="15"/>
      <c r="J18" s="15"/>
      <c r="K18" s="8">
        <f t="shared" si="1"/>
        <v>73.77000000000001</v>
      </c>
      <c r="L18" s="8">
        <f>RANK(K18,K4:K20,1)</f>
        <v>15</v>
      </c>
      <c r="M18" s="24">
        <f t="shared" si="2"/>
        <v>2</v>
      </c>
    </row>
    <row r="19" spans="1:13" ht="12.75">
      <c r="A19" s="2">
        <f t="shared" si="0"/>
        <v>16</v>
      </c>
      <c r="B19" s="8" t="str">
        <f>'Shooter Information'!B20</f>
        <v>Judge N. O. Hart</v>
      </c>
      <c r="C19" s="8" t="str">
        <f>'Shooter Information'!C20</f>
        <v>CB</v>
      </c>
      <c r="D19" s="15">
        <v>1</v>
      </c>
      <c r="E19" s="15">
        <v>20.89</v>
      </c>
      <c r="F19" s="15">
        <v>5</v>
      </c>
      <c r="G19" s="15"/>
      <c r="H19" s="15"/>
      <c r="I19" s="15"/>
      <c r="J19" s="15"/>
      <c r="K19" s="8">
        <f t="shared" si="1"/>
        <v>20.89</v>
      </c>
      <c r="L19" s="8">
        <f>RANK(K19,K4:K20,1)</f>
        <v>2</v>
      </c>
      <c r="M19" s="24">
        <f t="shared" si="2"/>
        <v>1</v>
      </c>
    </row>
    <row r="20" spans="1:13" ht="12.75">
      <c r="A20" s="2">
        <f t="shared" si="0"/>
        <v>17</v>
      </c>
      <c r="B20" s="8" t="str">
        <f>'Shooter Information'!B21</f>
        <v>Sassy Shooting Sours</v>
      </c>
      <c r="C20" s="8">
        <f>'Shooter Information'!C21</f>
        <v>49</v>
      </c>
      <c r="D20" s="15"/>
      <c r="E20" s="15">
        <v>32.09</v>
      </c>
      <c r="F20" s="15"/>
      <c r="G20" s="15">
        <v>1</v>
      </c>
      <c r="H20" s="15"/>
      <c r="I20" s="15"/>
      <c r="J20" s="15"/>
      <c r="K20" s="8">
        <f t="shared" si="1"/>
        <v>42.09</v>
      </c>
      <c r="L20" s="8">
        <f>RANK(K20,K4:K20,1)</f>
        <v>13</v>
      </c>
      <c r="M20" s="24">
        <f t="shared" si="2"/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0"/>
  <sheetViews>
    <sheetView showZeros="0" zoomScalePageLayoutView="0" workbookViewId="0" topLeftCell="A3">
      <selection activeCell="D22" sqref="D22"/>
    </sheetView>
  </sheetViews>
  <sheetFormatPr defaultColWidth="9.140625" defaultRowHeight="12.75"/>
  <cols>
    <col min="1" max="1" width="7.7109375" style="13" customWidth="1"/>
    <col min="2" max="2" width="24.7109375" style="13" customWidth="1"/>
    <col min="3" max="3" width="5.7109375" style="13" customWidth="1"/>
    <col min="4" max="4" width="6.7109375" style="13" customWidth="1"/>
    <col min="5" max="5" width="9.7109375" style="13" customWidth="1"/>
    <col min="6" max="10" width="6.7109375" style="13" customWidth="1"/>
    <col min="11" max="11" width="9.7109375" style="13" customWidth="1"/>
    <col min="13" max="13" width="9.140625" style="23" customWidth="1"/>
  </cols>
  <sheetData>
    <row r="1" spans="1:13" s="5" customFormat="1" ht="25.5" customHeight="1">
      <c r="A1" s="12"/>
      <c r="B1" s="10" t="s">
        <v>29</v>
      </c>
      <c r="C1" s="12"/>
      <c r="D1" s="10" t="s">
        <v>15</v>
      </c>
      <c r="E1" s="11">
        <f>'Shooter Information'!$E$2</f>
        <v>41245</v>
      </c>
      <c r="F1" s="12"/>
      <c r="G1" s="12"/>
      <c r="H1" s="12"/>
      <c r="I1" s="12"/>
      <c r="J1" s="12"/>
      <c r="K1" s="12"/>
      <c r="M1" s="6"/>
    </row>
    <row r="2" ht="19.5" customHeight="1">
      <c r="B2" s="16" t="s">
        <v>11</v>
      </c>
    </row>
    <row r="3" spans="1:13" ht="18" customHeight="1">
      <c r="A3" s="19" t="s">
        <v>18</v>
      </c>
      <c r="B3" s="14" t="s">
        <v>0</v>
      </c>
      <c r="C3" s="14" t="s">
        <v>1</v>
      </c>
      <c r="D3" s="14" t="s">
        <v>2</v>
      </c>
      <c r="E3" s="14" t="s">
        <v>3</v>
      </c>
      <c r="F3" s="14" t="s">
        <v>4</v>
      </c>
      <c r="G3" s="14" t="s">
        <v>31</v>
      </c>
      <c r="H3" s="14" t="s">
        <v>27</v>
      </c>
      <c r="I3" s="14" t="s">
        <v>5</v>
      </c>
      <c r="J3" s="14" t="s">
        <v>6</v>
      </c>
      <c r="K3" s="14" t="s">
        <v>7</v>
      </c>
      <c r="L3" s="9" t="s">
        <v>19</v>
      </c>
      <c r="M3" s="25" t="s">
        <v>32</v>
      </c>
    </row>
    <row r="4" spans="1:13" ht="12.75">
      <c r="A4" s="2">
        <f>ROW()-3</f>
        <v>1</v>
      </c>
      <c r="B4" s="8" t="str">
        <f>'Shooter Information'!B5</f>
        <v>Striker</v>
      </c>
      <c r="C4" s="8" t="str">
        <f>'Shooter Information'!C5</f>
        <v>GF</v>
      </c>
      <c r="D4" s="15"/>
      <c r="E4" s="15">
        <v>28.47</v>
      </c>
      <c r="F4" s="15"/>
      <c r="G4" s="15"/>
      <c r="H4" s="15"/>
      <c r="I4" s="15"/>
      <c r="J4" s="15"/>
      <c r="K4" s="8">
        <f>(D4*5)+E4-F4+(G4*10)+(H4*30)+(I4*999)+(J4*999.99)</f>
        <v>28.47</v>
      </c>
      <c r="L4" s="8">
        <f>RANK(K4,K4:K20,1)</f>
        <v>2</v>
      </c>
      <c r="M4" s="24">
        <f>(SUM(D4+G4+H4+I4+J4))</f>
        <v>0</v>
      </c>
    </row>
    <row r="5" spans="1:13" ht="12.75">
      <c r="A5" s="2">
        <f aca="true" t="shared" si="0" ref="A5:A20">ROW()-3</f>
        <v>2</v>
      </c>
      <c r="B5" s="8" t="str">
        <f>'Shooter Information'!B6</f>
        <v>Lefty Spurmaker</v>
      </c>
      <c r="C5" s="8">
        <f>'Shooter Information'!C6</f>
        <v>49</v>
      </c>
      <c r="D5" s="15"/>
      <c r="E5" s="15">
        <v>41.43</v>
      </c>
      <c r="F5" s="15"/>
      <c r="G5" s="15"/>
      <c r="H5" s="15"/>
      <c r="I5" s="15"/>
      <c r="J5" s="15"/>
      <c r="K5" s="8">
        <f aca="true" t="shared" si="1" ref="K5:K20">(D5*5)+E5-F5+(G5*10)+(H5*30)+(I5*999)+(J5*999.99)</f>
        <v>41.43</v>
      </c>
      <c r="L5" s="8">
        <f>RANK(K5,K4:K20,1)</f>
        <v>10</v>
      </c>
      <c r="M5" s="24">
        <f aca="true" t="shared" si="2" ref="M5:M20">(SUM(D5+G5+H5+I5+J5))</f>
        <v>0</v>
      </c>
    </row>
    <row r="6" spans="1:13" ht="12.75">
      <c r="A6" s="2">
        <f t="shared" si="0"/>
        <v>3</v>
      </c>
      <c r="B6" s="8" t="str">
        <f>'Shooter Information'!B7</f>
        <v>One Eyed Jane</v>
      </c>
      <c r="C6" s="8" t="str">
        <f>'Shooter Information'!C7</f>
        <v>LSS</v>
      </c>
      <c r="D6" s="15"/>
      <c r="E6" s="15">
        <v>61.67</v>
      </c>
      <c r="F6" s="15"/>
      <c r="G6" s="15"/>
      <c r="H6" s="15"/>
      <c r="I6" s="15"/>
      <c r="J6" s="15"/>
      <c r="K6" s="8">
        <f t="shared" si="1"/>
        <v>61.67</v>
      </c>
      <c r="L6" s="8">
        <f>RANK(K6,K4:K20,1)</f>
        <v>16</v>
      </c>
      <c r="M6" s="24">
        <f t="shared" si="2"/>
        <v>0</v>
      </c>
    </row>
    <row r="7" spans="1:13" ht="12.75">
      <c r="A7" s="2">
        <f t="shared" si="0"/>
        <v>4</v>
      </c>
      <c r="B7" s="8" t="str">
        <f>'Shooter Information'!B8</f>
        <v>Virgina Rifleman</v>
      </c>
      <c r="C7" s="8" t="str">
        <f>'Shooter Information'!C8</f>
        <v>SD</v>
      </c>
      <c r="D7" s="15"/>
      <c r="E7" s="15">
        <v>38.91</v>
      </c>
      <c r="F7" s="15"/>
      <c r="G7" s="15"/>
      <c r="H7" s="15"/>
      <c r="I7" s="15"/>
      <c r="J7" s="15"/>
      <c r="K7" s="8">
        <f t="shared" si="1"/>
        <v>38.91</v>
      </c>
      <c r="L7" s="8">
        <f>RANK(K7,K4:K20,1)</f>
        <v>8</v>
      </c>
      <c r="M7" s="24">
        <f t="shared" si="2"/>
        <v>0</v>
      </c>
    </row>
    <row r="8" spans="1:13" ht="12.75">
      <c r="A8" s="2">
        <f t="shared" si="0"/>
        <v>5</v>
      </c>
      <c r="B8" s="8" t="str">
        <f>'Shooter Information'!B9</f>
        <v>Cockroach</v>
      </c>
      <c r="C8" s="8" t="str">
        <f>'Shooter Information'!C9</f>
        <v>CB</v>
      </c>
      <c r="D8" s="15"/>
      <c r="E8" s="15">
        <v>29.49</v>
      </c>
      <c r="F8" s="15"/>
      <c r="G8" s="15"/>
      <c r="H8" s="15"/>
      <c r="I8" s="15"/>
      <c r="J8" s="15"/>
      <c r="K8" s="8">
        <f t="shared" si="1"/>
        <v>29.49</v>
      </c>
      <c r="L8" s="8">
        <f>RANK(K8,K4:K20,1)</f>
        <v>4</v>
      </c>
      <c r="M8" s="24">
        <f t="shared" si="2"/>
        <v>0</v>
      </c>
    </row>
    <row r="9" spans="1:13" ht="12.75">
      <c r="A9" s="2">
        <f t="shared" si="0"/>
        <v>6</v>
      </c>
      <c r="B9" s="8" t="str">
        <f>'Shooter Information'!B10</f>
        <v>Cody Maverick</v>
      </c>
      <c r="C9" s="8" t="str">
        <f>'Shooter Information'!C10</f>
        <v>D</v>
      </c>
      <c r="D9" s="15">
        <v>3</v>
      </c>
      <c r="E9" s="15">
        <v>38.61</v>
      </c>
      <c r="F9" s="15"/>
      <c r="G9" s="15"/>
      <c r="H9" s="15"/>
      <c r="I9" s="15"/>
      <c r="J9" s="15"/>
      <c r="K9" s="8">
        <f t="shared" si="1"/>
        <v>53.61</v>
      </c>
      <c r="L9" s="8">
        <f>RANK(K9,K4:K20,1)</f>
        <v>13</v>
      </c>
      <c r="M9" s="24">
        <f t="shared" si="2"/>
        <v>3</v>
      </c>
    </row>
    <row r="10" spans="1:13" ht="12.75">
      <c r="A10" s="2">
        <f t="shared" si="0"/>
        <v>7</v>
      </c>
      <c r="B10" s="8" t="str">
        <f>'Shooter Information'!B11</f>
        <v>Deringer Dan</v>
      </c>
      <c r="C10" s="8">
        <f>'Shooter Information'!C11</f>
        <v>49</v>
      </c>
      <c r="D10" s="15"/>
      <c r="E10" s="15">
        <v>49.43</v>
      </c>
      <c r="F10" s="15"/>
      <c r="G10" s="15"/>
      <c r="H10" s="15"/>
      <c r="I10" s="15"/>
      <c r="J10" s="15"/>
      <c r="K10" s="8">
        <f t="shared" si="1"/>
        <v>49.43</v>
      </c>
      <c r="L10" s="8">
        <f>RANK(K10,K4:K20,1)</f>
        <v>12</v>
      </c>
      <c r="M10" s="24">
        <f t="shared" si="2"/>
        <v>0</v>
      </c>
    </row>
    <row r="11" spans="1:13" ht="12.75">
      <c r="A11" s="2">
        <f t="shared" si="0"/>
        <v>8</v>
      </c>
      <c r="B11" s="8" t="str">
        <f>'Shooter Information'!B12</f>
        <v>Windhorse Rider</v>
      </c>
      <c r="C11" s="8" t="str">
        <f>'Shooter Information'!C12</f>
        <v>GF</v>
      </c>
      <c r="D11" s="15"/>
      <c r="E11" s="15">
        <v>41.44</v>
      </c>
      <c r="F11" s="15"/>
      <c r="G11" s="15"/>
      <c r="H11" s="15"/>
      <c r="I11" s="15"/>
      <c r="J11" s="15"/>
      <c r="K11" s="8">
        <f t="shared" si="1"/>
        <v>41.44</v>
      </c>
      <c r="L11" s="8">
        <f>RANK(K11,K4:K20,1)</f>
        <v>11</v>
      </c>
      <c r="M11" s="24">
        <f t="shared" si="2"/>
        <v>0</v>
      </c>
    </row>
    <row r="12" spans="1:13" ht="12.75">
      <c r="A12" s="2">
        <f t="shared" si="0"/>
        <v>9</v>
      </c>
      <c r="B12" s="8" t="str">
        <f>'Shooter Information'!B13</f>
        <v>B. S. Walker</v>
      </c>
      <c r="C12" s="8">
        <f>'Shooter Information'!C13</f>
        <v>49</v>
      </c>
      <c r="D12" s="15">
        <v>1</v>
      </c>
      <c r="E12" s="15">
        <v>30.65</v>
      </c>
      <c r="F12" s="15"/>
      <c r="G12" s="15"/>
      <c r="H12" s="15"/>
      <c r="I12" s="15"/>
      <c r="J12" s="15"/>
      <c r="K12" s="8">
        <f t="shared" si="1"/>
        <v>35.65</v>
      </c>
      <c r="L12" s="8">
        <f>RANK(K12,K4:K20,1)</f>
        <v>6</v>
      </c>
      <c r="M12" s="24">
        <f t="shared" si="2"/>
        <v>1</v>
      </c>
    </row>
    <row r="13" spans="1:13" ht="12.75">
      <c r="A13" s="2">
        <f t="shared" si="0"/>
        <v>10</v>
      </c>
      <c r="B13" s="8" t="str">
        <f>'Shooter Information'!B14</f>
        <v>Potter County Kid</v>
      </c>
      <c r="C13" s="8" t="str">
        <f>'Shooter Information'!C14</f>
        <v>GF</v>
      </c>
      <c r="D13" s="15"/>
      <c r="E13" s="15">
        <v>29.33</v>
      </c>
      <c r="F13" s="15"/>
      <c r="G13" s="15"/>
      <c r="H13" s="15"/>
      <c r="I13" s="15"/>
      <c r="J13" s="15"/>
      <c r="K13" s="8">
        <f t="shared" si="1"/>
        <v>29.33</v>
      </c>
      <c r="L13" s="8">
        <f>RANK(K13,K4:K20,1)</f>
        <v>3</v>
      </c>
      <c r="M13" s="24">
        <f t="shared" si="2"/>
        <v>0</v>
      </c>
    </row>
    <row r="14" spans="1:13" ht="12.75">
      <c r="A14" s="2">
        <f t="shared" si="0"/>
        <v>11</v>
      </c>
      <c r="B14" s="8" t="str">
        <f>'Shooter Information'!B15</f>
        <v>Prairie City Slim</v>
      </c>
      <c r="C14" s="8" t="str">
        <f>'Shooter Information'!C15</f>
        <v>SS</v>
      </c>
      <c r="D14" s="15"/>
      <c r="E14" s="15">
        <v>40.97</v>
      </c>
      <c r="F14" s="15"/>
      <c r="G14" s="15"/>
      <c r="H14" s="15"/>
      <c r="I14" s="15"/>
      <c r="J14" s="15"/>
      <c r="K14" s="8">
        <f t="shared" si="1"/>
        <v>40.97</v>
      </c>
      <c r="L14" s="8">
        <f>RANK(K14,K4:K20,1)</f>
        <v>9</v>
      </c>
      <c r="M14" s="24">
        <f t="shared" si="2"/>
        <v>0</v>
      </c>
    </row>
    <row r="15" spans="1:13" ht="12.75">
      <c r="A15" s="2">
        <f t="shared" si="0"/>
        <v>12</v>
      </c>
      <c r="B15" s="8" t="str">
        <f>'Shooter Information'!B16</f>
        <v>Enid City Kid</v>
      </c>
      <c r="C15" s="8" t="str">
        <f>'Shooter Information'!C16</f>
        <v>FC</v>
      </c>
      <c r="D15" s="15"/>
      <c r="E15" s="15">
        <v>36.25</v>
      </c>
      <c r="F15" s="15"/>
      <c r="G15" s="15"/>
      <c r="H15" s="15"/>
      <c r="I15" s="15"/>
      <c r="J15" s="15"/>
      <c r="K15" s="8">
        <f t="shared" si="1"/>
        <v>36.25</v>
      </c>
      <c r="L15" s="8">
        <f>RANK(K15,K4:K20,1)</f>
        <v>7</v>
      </c>
      <c r="M15" s="24">
        <f t="shared" si="2"/>
        <v>0</v>
      </c>
    </row>
    <row r="16" spans="1:13" ht="12.75">
      <c r="A16" s="2">
        <f t="shared" si="0"/>
        <v>13</v>
      </c>
      <c r="B16" s="8" t="str">
        <f>'Shooter Information'!B17</f>
        <v>Kuba Kid</v>
      </c>
      <c r="C16" s="8" t="str">
        <f>'Shooter Information'!C17</f>
        <v>D</v>
      </c>
      <c r="D16" s="15"/>
      <c r="E16" s="15">
        <v>32.04</v>
      </c>
      <c r="F16" s="15"/>
      <c r="G16" s="15"/>
      <c r="H16" s="15"/>
      <c r="I16" s="15"/>
      <c r="J16" s="15"/>
      <c r="K16" s="8">
        <f t="shared" si="1"/>
        <v>32.04</v>
      </c>
      <c r="L16" s="8">
        <f>RANK(K16,K4:K20,1)</f>
        <v>5</v>
      </c>
      <c r="M16" s="24">
        <f t="shared" si="2"/>
        <v>0</v>
      </c>
    </row>
    <row r="17" spans="1:13" ht="12.75">
      <c r="A17" s="2">
        <f t="shared" si="0"/>
        <v>14</v>
      </c>
      <c r="B17" s="8" t="str">
        <f>'Shooter Information'!B18</f>
        <v>Dandy Dutch</v>
      </c>
      <c r="C17" s="8" t="str">
        <f>'Shooter Information'!C18</f>
        <v>D</v>
      </c>
      <c r="D17" s="15"/>
      <c r="E17" s="15"/>
      <c r="F17" s="15"/>
      <c r="G17" s="15"/>
      <c r="H17" s="15"/>
      <c r="I17" s="15">
        <v>1</v>
      </c>
      <c r="J17" s="15"/>
      <c r="K17" s="8">
        <f t="shared" si="1"/>
        <v>999</v>
      </c>
      <c r="L17" s="8">
        <f>RANK(K17,K4:K20,1)</f>
        <v>17</v>
      </c>
      <c r="M17" s="24">
        <f t="shared" si="2"/>
        <v>1</v>
      </c>
    </row>
    <row r="18" spans="1:13" ht="12.75">
      <c r="A18" s="2">
        <f t="shared" si="0"/>
        <v>15</v>
      </c>
      <c r="B18" s="8" t="str">
        <f>'Shooter Information'!B19</f>
        <v>PITA</v>
      </c>
      <c r="C18" s="8" t="str">
        <f>'Shooter Information'!C19</f>
        <v>LW</v>
      </c>
      <c r="D18" s="15">
        <v>2</v>
      </c>
      <c r="E18" s="15">
        <v>49.37</v>
      </c>
      <c r="F18" s="15"/>
      <c r="G18" s="15"/>
      <c r="H18" s="15"/>
      <c r="I18" s="15"/>
      <c r="J18" s="15"/>
      <c r="K18" s="8">
        <f t="shared" si="1"/>
        <v>59.37</v>
      </c>
      <c r="L18" s="8">
        <f>RANK(K18,K4:K20,1)</f>
        <v>15</v>
      </c>
      <c r="M18" s="24">
        <f t="shared" si="2"/>
        <v>2</v>
      </c>
    </row>
    <row r="19" spans="1:13" ht="12.75">
      <c r="A19" s="2">
        <f t="shared" si="0"/>
        <v>16</v>
      </c>
      <c r="B19" s="8" t="str">
        <f>'Shooter Information'!B20</f>
        <v>Judge N. O. Hart</v>
      </c>
      <c r="C19" s="8" t="str">
        <f>'Shooter Information'!C20</f>
        <v>CB</v>
      </c>
      <c r="D19" s="15"/>
      <c r="E19" s="15">
        <v>27.6</v>
      </c>
      <c r="F19" s="15"/>
      <c r="G19" s="15"/>
      <c r="H19" s="15"/>
      <c r="I19" s="15"/>
      <c r="J19" s="15"/>
      <c r="K19" s="8">
        <f t="shared" si="1"/>
        <v>27.6</v>
      </c>
      <c r="L19" s="8">
        <f>RANK(K19,K4:K20,1)</f>
        <v>1</v>
      </c>
      <c r="M19" s="24">
        <f t="shared" si="2"/>
        <v>0</v>
      </c>
    </row>
    <row r="20" spans="1:13" ht="12.75">
      <c r="A20" s="2">
        <f t="shared" si="0"/>
        <v>17</v>
      </c>
      <c r="B20" s="8" t="str">
        <f>'Shooter Information'!B21</f>
        <v>Sassy Shooting Sours</v>
      </c>
      <c r="C20" s="8">
        <f>'Shooter Information'!C21</f>
        <v>49</v>
      </c>
      <c r="D20" s="15">
        <v>5</v>
      </c>
      <c r="E20" s="15">
        <v>29.73</v>
      </c>
      <c r="F20" s="15"/>
      <c r="G20" s="15"/>
      <c r="H20" s="15"/>
      <c r="I20" s="15"/>
      <c r="J20" s="15"/>
      <c r="K20" s="8">
        <f t="shared" si="1"/>
        <v>54.730000000000004</v>
      </c>
      <c r="L20" s="8">
        <f>RANK(K20,K4:K20,1)</f>
        <v>14</v>
      </c>
      <c r="M20" s="24">
        <f t="shared" si="2"/>
        <v>5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0"/>
  <sheetViews>
    <sheetView showZeros="0" zoomScalePageLayoutView="0" workbookViewId="0" topLeftCell="A1">
      <selection activeCell="E22" sqref="E22"/>
    </sheetView>
  </sheetViews>
  <sheetFormatPr defaultColWidth="9.140625" defaultRowHeight="12.75"/>
  <cols>
    <col min="1" max="1" width="7.7109375" style="13" customWidth="1"/>
    <col min="2" max="2" width="24.7109375" style="13" customWidth="1"/>
    <col min="3" max="3" width="5.7109375" style="13" customWidth="1"/>
    <col min="4" max="4" width="6.7109375" style="13" customWidth="1"/>
    <col min="5" max="5" width="9.7109375" style="13" customWidth="1"/>
    <col min="6" max="10" width="6.7109375" style="13" customWidth="1"/>
    <col min="11" max="11" width="9.7109375" style="13" customWidth="1"/>
    <col min="13" max="13" width="9.140625" style="23" customWidth="1"/>
  </cols>
  <sheetData>
    <row r="1" spans="1:13" s="5" customFormat="1" ht="25.5" customHeight="1">
      <c r="A1" s="12"/>
      <c r="B1" s="10" t="s">
        <v>29</v>
      </c>
      <c r="C1" s="12"/>
      <c r="D1" s="10" t="s">
        <v>15</v>
      </c>
      <c r="E1" s="11">
        <f>'Shooter Information'!$E$2</f>
        <v>41245</v>
      </c>
      <c r="F1" s="12"/>
      <c r="G1" s="12"/>
      <c r="H1" s="12"/>
      <c r="I1" s="12"/>
      <c r="J1" s="12"/>
      <c r="K1" s="12"/>
      <c r="M1" s="6"/>
    </row>
    <row r="2" ht="19.5" customHeight="1">
      <c r="B2" s="16" t="s">
        <v>12</v>
      </c>
    </row>
    <row r="3" spans="1:13" ht="18" customHeight="1">
      <c r="A3" s="19" t="s">
        <v>18</v>
      </c>
      <c r="B3" s="14" t="s">
        <v>0</v>
      </c>
      <c r="C3" s="14" t="s">
        <v>1</v>
      </c>
      <c r="D3" s="14" t="s">
        <v>2</v>
      </c>
      <c r="E3" s="14" t="s">
        <v>3</v>
      </c>
      <c r="F3" s="14" t="s">
        <v>4</v>
      </c>
      <c r="G3" s="14" t="s">
        <v>31</v>
      </c>
      <c r="H3" s="14" t="s">
        <v>27</v>
      </c>
      <c r="I3" s="14" t="s">
        <v>5</v>
      </c>
      <c r="J3" s="14" t="s">
        <v>6</v>
      </c>
      <c r="K3" s="14" t="s">
        <v>7</v>
      </c>
      <c r="L3" s="9" t="s">
        <v>19</v>
      </c>
      <c r="M3" s="25" t="s">
        <v>32</v>
      </c>
    </row>
    <row r="4" spans="1:13" ht="12.75">
      <c r="A4" s="2">
        <f>ROW()-3</f>
        <v>1</v>
      </c>
      <c r="B4" s="8" t="str">
        <f>'Shooter Information'!B5</f>
        <v>Striker</v>
      </c>
      <c r="C4" s="8" t="str">
        <f>'Shooter Information'!C5</f>
        <v>GF</v>
      </c>
      <c r="D4" s="15"/>
      <c r="E4" s="15">
        <v>35.75</v>
      </c>
      <c r="F4" s="15"/>
      <c r="G4" s="15"/>
      <c r="H4" s="15"/>
      <c r="I4" s="15"/>
      <c r="J4" s="15"/>
      <c r="K4" s="8">
        <f>(D4*5)+E4-F4+(G4*10)+(H4*30)+(I4*999)+(J4*999.99)</f>
        <v>35.75</v>
      </c>
      <c r="L4" s="8">
        <f>RANK(K4,K4:K20,1)</f>
        <v>5</v>
      </c>
      <c r="M4" s="24">
        <f>(SUM(D4+G4+H4+I4+J4))</f>
        <v>0</v>
      </c>
    </row>
    <row r="5" spans="1:13" ht="12.75">
      <c r="A5" s="2">
        <f aca="true" t="shared" si="0" ref="A5:A20">ROW()-3</f>
        <v>2</v>
      </c>
      <c r="B5" s="8" t="str">
        <f>'Shooter Information'!B6</f>
        <v>Lefty Spurmaker</v>
      </c>
      <c r="C5" s="8">
        <f>'Shooter Information'!C6</f>
        <v>49</v>
      </c>
      <c r="D5" s="15">
        <v>1</v>
      </c>
      <c r="E5" s="15">
        <v>33.09</v>
      </c>
      <c r="F5" s="15"/>
      <c r="G5" s="15"/>
      <c r="H5" s="15"/>
      <c r="I5" s="15"/>
      <c r="J5" s="15"/>
      <c r="K5" s="8">
        <f aca="true" t="shared" si="1" ref="K5:K20">(D5*5)+E5-F5+(G5*10)+(H5*30)+(I5*999)+(J5*999.99)</f>
        <v>38.09</v>
      </c>
      <c r="L5" s="8">
        <f>RANK(K5,K4:K20,1)</f>
        <v>6</v>
      </c>
      <c r="M5" s="24">
        <f aca="true" t="shared" si="2" ref="M5:M20">(SUM(D5+G5+H5+I5+J5))</f>
        <v>1</v>
      </c>
    </row>
    <row r="6" spans="1:13" ht="12.75">
      <c r="A6" s="2">
        <f t="shared" si="0"/>
        <v>3</v>
      </c>
      <c r="B6" s="8" t="str">
        <f>'Shooter Information'!B7</f>
        <v>One Eyed Jane</v>
      </c>
      <c r="C6" s="8" t="str">
        <f>'Shooter Information'!C7</f>
        <v>LSS</v>
      </c>
      <c r="D6" s="15"/>
      <c r="E6" s="15">
        <v>72.76</v>
      </c>
      <c r="F6" s="15"/>
      <c r="G6" s="15"/>
      <c r="H6" s="15"/>
      <c r="I6" s="15"/>
      <c r="J6" s="15"/>
      <c r="K6" s="8">
        <f t="shared" si="1"/>
        <v>72.76</v>
      </c>
      <c r="L6" s="8">
        <f>RANK(K6,K4:K20,1)</f>
        <v>15</v>
      </c>
      <c r="M6" s="24">
        <f t="shared" si="2"/>
        <v>0</v>
      </c>
    </row>
    <row r="7" spans="1:13" ht="12.75">
      <c r="A7" s="2">
        <f t="shared" si="0"/>
        <v>4</v>
      </c>
      <c r="B7" s="8" t="str">
        <f>'Shooter Information'!B8</f>
        <v>Virgina Rifleman</v>
      </c>
      <c r="C7" s="8" t="str">
        <f>'Shooter Information'!C8</f>
        <v>SD</v>
      </c>
      <c r="D7" s="15"/>
      <c r="E7" s="15">
        <v>46.95</v>
      </c>
      <c r="F7" s="15"/>
      <c r="G7" s="15"/>
      <c r="H7" s="15"/>
      <c r="I7" s="15"/>
      <c r="J7" s="15"/>
      <c r="K7" s="8">
        <f t="shared" si="1"/>
        <v>46.95</v>
      </c>
      <c r="L7" s="8">
        <f>RANK(K7,K4:K20,1)</f>
        <v>11</v>
      </c>
      <c r="M7" s="24">
        <f t="shared" si="2"/>
        <v>0</v>
      </c>
    </row>
    <row r="8" spans="1:13" ht="12.75">
      <c r="A8" s="2">
        <f t="shared" si="0"/>
        <v>5</v>
      </c>
      <c r="B8" s="8" t="str">
        <f>'Shooter Information'!B9</f>
        <v>Cockroach</v>
      </c>
      <c r="C8" s="8" t="str">
        <f>'Shooter Information'!C9</f>
        <v>CB</v>
      </c>
      <c r="D8" s="15">
        <v>1</v>
      </c>
      <c r="E8" s="15">
        <v>27.9</v>
      </c>
      <c r="F8" s="15"/>
      <c r="G8" s="15"/>
      <c r="H8" s="15"/>
      <c r="I8" s="15"/>
      <c r="J8" s="15"/>
      <c r="K8" s="8">
        <f t="shared" si="1"/>
        <v>32.9</v>
      </c>
      <c r="L8" s="8">
        <f>RANK(K8,K4:K20,1)</f>
        <v>3</v>
      </c>
      <c r="M8" s="24">
        <f t="shared" si="2"/>
        <v>1</v>
      </c>
    </row>
    <row r="9" spans="1:13" ht="12.75">
      <c r="A9" s="2">
        <f t="shared" si="0"/>
        <v>6</v>
      </c>
      <c r="B9" s="8" t="str">
        <f>'Shooter Information'!B10</f>
        <v>Cody Maverick</v>
      </c>
      <c r="C9" s="8" t="str">
        <f>'Shooter Information'!C10</f>
        <v>D</v>
      </c>
      <c r="D9" s="15"/>
      <c r="E9" s="15">
        <v>42.45</v>
      </c>
      <c r="F9" s="15"/>
      <c r="G9" s="15"/>
      <c r="H9" s="15"/>
      <c r="I9" s="15"/>
      <c r="J9" s="15"/>
      <c r="K9" s="8">
        <f t="shared" si="1"/>
        <v>42.45</v>
      </c>
      <c r="L9" s="8">
        <f>RANK(K9,K4:K20,1)</f>
        <v>9</v>
      </c>
      <c r="M9" s="24">
        <f t="shared" si="2"/>
        <v>0</v>
      </c>
    </row>
    <row r="10" spans="1:13" ht="12.75">
      <c r="A10" s="2">
        <f t="shared" si="0"/>
        <v>7</v>
      </c>
      <c r="B10" s="8" t="str">
        <f>'Shooter Information'!B11</f>
        <v>Deringer Dan</v>
      </c>
      <c r="C10" s="8">
        <f>'Shooter Information'!C11</f>
        <v>49</v>
      </c>
      <c r="D10" s="15"/>
      <c r="E10" s="15">
        <v>45.6</v>
      </c>
      <c r="F10" s="15"/>
      <c r="G10" s="15"/>
      <c r="H10" s="15"/>
      <c r="I10" s="15"/>
      <c r="J10" s="15"/>
      <c r="K10" s="8">
        <f t="shared" si="1"/>
        <v>45.6</v>
      </c>
      <c r="L10" s="8">
        <f>RANK(K10,K4:K20,1)</f>
        <v>10</v>
      </c>
      <c r="M10" s="24">
        <f t="shared" si="2"/>
        <v>0</v>
      </c>
    </row>
    <row r="11" spans="1:13" ht="12.75">
      <c r="A11" s="2">
        <f t="shared" si="0"/>
        <v>8</v>
      </c>
      <c r="B11" s="8" t="str">
        <f>'Shooter Information'!B12</f>
        <v>Windhorse Rider</v>
      </c>
      <c r="C11" s="8" t="str">
        <f>'Shooter Information'!C12</f>
        <v>GF</v>
      </c>
      <c r="D11" s="15"/>
      <c r="E11" s="15">
        <v>49.22</v>
      </c>
      <c r="F11" s="15"/>
      <c r="G11" s="15"/>
      <c r="H11" s="15"/>
      <c r="I11" s="15"/>
      <c r="J11" s="15"/>
      <c r="K11" s="8">
        <f t="shared" si="1"/>
        <v>49.22</v>
      </c>
      <c r="L11" s="8">
        <f>RANK(K11,K4:K20,1)</f>
        <v>12</v>
      </c>
      <c r="M11" s="24">
        <f t="shared" si="2"/>
        <v>0</v>
      </c>
    </row>
    <row r="12" spans="1:13" ht="12.75">
      <c r="A12" s="2">
        <f t="shared" si="0"/>
        <v>9</v>
      </c>
      <c r="B12" s="8" t="str">
        <f>'Shooter Information'!B13</f>
        <v>B. S. Walker</v>
      </c>
      <c r="C12" s="8">
        <f>'Shooter Information'!C13</f>
        <v>49</v>
      </c>
      <c r="D12" s="15">
        <v>2</v>
      </c>
      <c r="E12" s="15">
        <v>41.25</v>
      </c>
      <c r="F12" s="15"/>
      <c r="G12" s="15"/>
      <c r="H12" s="15"/>
      <c r="I12" s="15"/>
      <c r="J12" s="15"/>
      <c r="K12" s="8">
        <f t="shared" si="1"/>
        <v>51.25</v>
      </c>
      <c r="L12" s="8">
        <f>RANK(K12,K4:K20,1)</f>
        <v>13</v>
      </c>
      <c r="M12" s="24">
        <f t="shared" si="2"/>
        <v>2</v>
      </c>
    </row>
    <row r="13" spans="1:13" ht="12.75">
      <c r="A13" s="2">
        <f t="shared" si="0"/>
        <v>10</v>
      </c>
      <c r="B13" s="8" t="str">
        <f>'Shooter Information'!B14</f>
        <v>Potter County Kid</v>
      </c>
      <c r="C13" s="8" t="str">
        <f>'Shooter Information'!C14</f>
        <v>GF</v>
      </c>
      <c r="D13" s="15">
        <v>1</v>
      </c>
      <c r="E13" s="15">
        <v>37.43</v>
      </c>
      <c r="F13" s="15"/>
      <c r="G13" s="15"/>
      <c r="H13" s="15"/>
      <c r="I13" s="15"/>
      <c r="J13" s="15"/>
      <c r="K13" s="8">
        <f t="shared" si="1"/>
        <v>42.43</v>
      </c>
      <c r="L13" s="8">
        <f>RANK(K13,K4:K20,1)</f>
        <v>8</v>
      </c>
      <c r="M13" s="24">
        <f t="shared" si="2"/>
        <v>1</v>
      </c>
    </row>
    <row r="14" spans="1:13" ht="12.75">
      <c r="A14" s="2">
        <f t="shared" si="0"/>
        <v>11</v>
      </c>
      <c r="B14" s="8" t="str">
        <f>'Shooter Information'!B15</f>
        <v>Prairie City Slim</v>
      </c>
      <c r="C14" s="8" t="str">
        <f>'Shooter Information'!C15</f>
        <v>SS</v>
      </c>
      <c r="D14" s="15"/>
      <c r="E14" s="15">
        <v>57.58</v>
      </c>
      <c r="F14" s="15"/>
      <c r="G14" s="15"/>
      <c r="H14" s="15"/>
      <c r="I14" s="15"/>
      <c r="J14" s="15"/>
      <c r="K14" s="8">
        <f t="shared" si="1"/>
        <v>57.58</v>
      </c>
      <c r="L14" s="8">
        <f>RANK(K14,K4:K20,1)</f>
        <v>14</v>
      </c>
      <c r="M14" s="24">
        <f t="shared" si="2"/>
        <v>0</v>
      </c>
    </row>
    <row r="15" spans="1:13" ht="12.75">
      <c r="A15" s="2">
        <f t="shared" si="0"/>
        <v>12</v>
      </c>
      <c r="B15" s="8" t="str">
        <f>'Shooter Information'!B16</f>
        <v>Enid City Kid</v>
      </c>
      <c r="C15" s="8" t="str">
        <f>'Shooter Information'!C16</f>
        <v>FC</v>
      </c>
      <c r="D15" s="15">
        <v>1</v>
      </c>
      <c r="E15" s="15">
        <v>36.82</v>
      </c>
      <c r="F15" s="15"/>
      <c r="G15" s="15"/>
      <c r="H15" s="15"/>
      <c r="I15" s="15"/>
      <c r="J15" s="15"/>
      <c r="K15" s="8">
        <f t="shared" si="1"/>
        <v>41.82</v>
      </c>
      <c r="L15" s="8">
        <f>RANK(K15,K4:K20,1)</f>
        <v>7</v>
      </c>
      <c r="M15" s="24">
        <f t="shared" si="2"/>
        <v>1</v>
      </c>
    </row>
    <row r="16" spans="1:13" ht="12.75">
      <c r="A16" s="2">
        <f t="shared" si="0"/>
        <v>13</v>
      </c>
      <c r="B16" s="8" t="str">
        <f>'Shooter Information'!B17</f>
        <v>Kuba Kid</v>
      </c>
      <c r="C16" s="8" t="str">
        <f>'Shooter Information'!C17</f>
        <v>D</v>
      </c>
      <c r="D16" s="15"/>
      <c r="E16" s="15">
        <v>33.97</v>
      </c>
      <c r="F16" s="15"/>
      <c r="G16" s="15"/>
      <c r="H16" s="15"/>
      <c r="I16" s="15"/>
      <c r="J16" s="15"/>
      <c r="K16" s="8">
        <f t="shared" si="1"/>
        <v>33.97</v>
      </c>
      <c r="L16" s="8">
        <f>RANK(K16,K4:K20,1)</f>
        <v>4</v>
      </c>
      <c r="M16" s="24">
        <f t="shared" si="2"/>
        <v>0</v>
      </c>
    </row>
    <row r="17" spans="1:13" ht="12.75">
      <c r="A17" s="2">
        <f t="shared" si="0"/>
        <v>14</v>
      </c>
      <c r="B17" s="8" t="str">
        <f>'Shooter Information'!B18</f>
        <v>Dandy Dutch</v>
      </c>
      <c r="C17" s="8" t="str">
        <f>'Shooter Information'!C18</f>
        <v>D</v>
      </c>
      <c r="D17" s="15"/>
      <c r="E17" s="15"/>
      <c r="F17" s="15"/>
      <c r="G17" s="15"/>
      <c r="H17" s="15"/>
      <c r="I17" s="15">
        <v>1</v>
      </c>
      <c r="J17" s="15"/>
      <c r="K17" s="8">
        <f t="shared" si="1"/>
        <v>999</v>
      </c>
      <c r="L17" s="8">
        <f>RANK(K17,K4:K20,1)</f>
        <v>17</v>
      </c>
      <c r="M17" s="24">
        <f t="shared" si="2"/>
        <v>1</v>
      </c>
    </row>
    <row r="18" spans="1:13" ht="12.75">
      <c r="A18" s="2">
        <f t="shared" si="0"/>
        <v>15</v>
      </c>
      <c r="B18" s="8" t="str">
        <f>'Shooter Information'!B19</f>
        <v>PITA</v>
      </c>
      <c r="C18" s="8" t="str">
        <f>'Shooter Information'!C19</f>
        <v>LW</v>
      </c>
      <c r="D18" s="15">
        <v>2</v>
      </c>
      <c r="E18" s="15">
        <v>53.51</v>
      </c>
      <c r="F18" s="15"/>
      <c r="G18" s="15">
        <v>1</v>
      </c>
      <c r="H18" s="15"/>
      <c r="I18" s="15"/>
      <c r="J18" s="15"/>
      <c r="K18" s="8">
        <f t="shared" si="1"/>
        <v>73.50999999999999</v>
      </c>
      <c r="L18" s="8">
        <f>RANK(K18,K4:K20,1)</f>
        <v>16</v>
      </c>
      <c r="M18" s="24">
        <f t="shared" si="2"/>
        <v>3</v>
      </c>
    </row>
    <row r="19" spans="1:13" ht="12.75">
      <c r="A19" s="2">
        <f t="shared" si="0"/>
        <v>16</v>
      </c>
      <c r="B19" s="8" t="str">
        <f>'Shooter Information'!B20</f>
        <v>Judge N. O. Hart</v>
      </c>
      <c r="C19" s="8" t="str">
        <f>'Shooter Information'!C20</f>
        <v>CB</v>
      </c>
      <c r="D19" s="15"/>
      <c r="E19" s="15">
        <v>27.97</v>
      </c>
      <c r="F19" s="15"/>
      <c r="G19" s="15"/>
      <c r="H19" s="15"/>
      <c r="I19" s="15"/>
      <c r="J19" s="15"/>
      <c r="K19" s="8">
        <f t="shared" si="1"/>
        <v>27.97</v>
      </c>
      <c r="L19" s="8">
        <f>RANK(K19,K4:K20,1)</f>
        <v>1</v>
      </c>
      <c r="M19" s="24">
        <f t="shared" si="2"/>
        <v>0</v>
      </c>
    </row>
    <row r="20" spans="1:13" ht="12.75">
      <c r="A20" s="2">
        <f t="shared" si="0"/>
        <v>17</v>
      </c>
      <c r="B20" s="8" t="str">
        <f>'Shooter Information'!B21</f>
        <v>Sassy Shooting Sours</v>
      </c>
      <c r="C20" s="8">
        <f>'Shooter Information'!C21</f>
        <v>49</v>
      </c>
      <c r="D20" s="15"/>
      <c r="E20" s="15">
        <v>31.56</v>
      </c>
      <c r="F20" s="15"/>
      <c r="G20" s="15"/>
      <c r="H20" s="15"/>
      <c r="I20" s="15"/>
      <c r="J20" s="15"/>
      <c r="K20" s="8">
        <f t="shared" si="1"/>
        <v>31.56</v>
      </c>
      <c r="L20" s="8">
        <f>RANK(K20,K4:K20,1)</f>
        <v>2</v>
      </c>
      <c r="M20" s="24">
        <f t="shared" si="2"/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0"/>
  <sheetViews>
    <sheetView showZeros="0" zoomScalePageLayoutView="0" workbookViewId="0" topLeftCell="A3">
      <selection activeCell="E22" sqref="E22"/>
    </sheetView>
  </sheetViews>
  <sheetFormatPr defaultColWidth="9.140625" defaultRowHeight="12.75"/>
  <cols>
    <col min="1" max="1" width="7.7109375" style="13" customWidth="1"/>
    <col min="2" max="2" width="24.7109375" style="13" customWidth="1"/>
    <col min="3" max="3" width="5.7109375" style="13" customWidth="1"/>
    <col min="4" max="4" width="6.7109375" style="13" customWidth="1"/>
    <col min="5" max="5" width="9.7109375" style="13" customWidth="1"/>
    <col min="6" max="10" width="6.7109375" style="13" customWidth="1"/>
    <col min="11" max="11" width="9.7109375" style="13" customWidth="1"/>
    <col min="13" max="13" width="9.140625" style="23" customWidth="1"/>
  </cols>
  <sheetData>
    <row r="1" spans="1:13" s="5" customFormat="1" ht="25.5" customHeight="1">
      <c r="A1" s="12"/>
      <c r="B1" s="10" t="s">
        <v>29</v>
      </c>
      <c r="C1" s="12"/>
      <c r="D1" s="10" t="s">
        <v>15</v>
      </c>
      <c r="E1" s="11">
        <f>'Shooter Information'!$E$2</f>
        <v>41245</v>
      </c>
      <c r="F1" s="12"/>
      <c r="G1" s="12"/>
      <c r="H1" s="12"/>
      <c r="I1" s="12"/>
      <c r="J1" s="12"/>
      <c r="K1" s="12"/>
      <c r="M1" s="6"/>
    </row>
    <row r="2" ht="19.5" customHeight="1">
      <c r="B2" s="16" t="s">
        <v>13</v>
      </c>
    </row>
    <row r="3" spans="1:13" ht="18" customHeight="1">
      <c r="A3" s="19" t="s">
        <v>18</v>
      </c>
      <c r="B3" s="14" t="s">
        <v>0</v>
      </c>
      <c r="C3" s="14" t="s">
        <v>1</v>
      </c>
      <c r="D3" s="14" t="s">
        <v>2</v>
      </c>
      <c r="E3" s="14" t="s">
        <v>3</v>
      </c>
      <c r="F3" s="14" t="s">
        <v>4</v>
      </c>
      <c r="G3" s="14" t="s">
        <v>31</v>
      </c>
      <c r="H3" s="14" t="s">
        <v>27</v>
      </c>
      <c r="I3" s="14" t="s">
        <v>5</v>
      </c>
      <c r="J3" s="14" t="s">
        <v>6</v>
      </c>
      <c r="K3" s="14" t="s">
        <v>7</v>
      </c>
      <c r="L3" s="9" t="s">
        <v>19</v>
      </c>
      <c r="M3" s="25" t="s">
        <v>32</v>
      </c>
    </row>
    <row r="4" spans="1:13" ht="12.75">
      <c r="A4" s="2">
        <f>ROW()-3</f>
        <v>1</v>
      </c>
      <c r="B4" s="8" t="str">
        <f>'Shooter Information'!B5</f>
        <v>Striker</v>
      </c>
      <c r="C4" s="8" t="str">
        <f>'Shooter Information'!C5</f>
        <v>GF</v>
      </c>
      <c r="D4" s="22"/>
      <c r="E4" s="15">
        <v>25.13</v>
      </c>
      <c r="F4" s="15"/>
      <c r="G4" s="22"/>
      <c r="H4" s="22"/>
      <c r="I4" s="22"/>
      <c r="J4" s="22"/>
      <c r="K4" s="8">
        <f>(D4*5)+E4-F4+(G4*10)+(H4*30)+(I4*999)+(J4*999.99)</f>
        <v>25.13</v>
      </c>
      <c r="L4" s="8">
        <f>RANK(K4,K4:K20,1)</f>
        <v>3</v>
      </c>
      <c r="M4" s="24">
        <f>(SUM(D4+G4+H4+I4+J4))</f>
        <v>0</v>
      </c>
    </row>
    <row r="5" spans="1:13" ht="12.75">
      <c r="A5" s="2">
        <f aca="true" t="shared" si="0" ref="A5:A20">ROW()-3</f>
        <v>2</v>
      </c>
      <c r="B5" s="8" t="str">
        <f>'Shooter Information'!B6</f>
        <v>Lefty Spurmaker</v>
      </c>
      <c r="C5" s="8">
        <f>'Shooter Information'!C6</f>
        <v>49</v>
      </c>
      <c r="D5" s="15">
        <v>1</v>
      </c>
      <c r="E5" s="15">
        <v>38.13</v>
      </c>
      <c r="F5" s="15"/>
      <c r="G5" s="15"/>
      <c r="H5" s="15"/>
      <c r="I5" s="15"/>
      <c r="J5" s="15"/>
      <c r="K5" s="8">
        <f aca="true" t="shared" si="1" ref="K5:K20">(D5*5)+E5-F5+(G5*10)+(H5*30)+(I5*999)+(J5*999.99)</f>
        <v>43.13</v>
      </c>
      <c r="L5" s="8">
        <f>RANK(K5,K4:K20,1)</f>
        <v>14</v>
      </c>
      <c r="M5" s="24">
        <f aca="true" t="shared" si="2" ref="M5:M20">(SUM(D5+G5+H5+I5+J5))</f>
        <v>1</v>
      </c>
    </row>
    <row r="6" spans="1:13" ht="12.75">
      <c r="A6" s="2">
        <f t="shared" si="0"/>
        <v>3</v>
      </c>
      <c r="B6" s="8" t="str">
        <f>'Shooter Information'!B7</f>
        <v>One Eyed Jane</v>
      </c>
      <c r="C6" s="8" t="str">
        <f>'Shooter Information'!C7</f>
        <v>LSS</v>
      </c>
      <c r="D6" s="15">
        <v>1</v>
      </c>
      <c r="E6" s="15">
        <v>68.47</v>
      </c>
      <c r="F6" s="15"/>
      <c r="G6" s="15"/>
      <c r="H6" s="15"/>
      <c r="I6" s="15"/>
      <c r="J6" s="15"/>
      <c r="K6" s="8">
        <f t="shared" si="1"/>
        <v>73.47</v>
      </c>
      <c r="L6" s="8">
        <f>RANK(K6,K4:K20,1)</f>
        <v>16</v>
      </c>
      <c r="M6" s="24">
        <f t="shared" si="2"/>
        <v>1</v>
      </c>
    </row>
    <row r="7" spans="1:13" ht="12.75">
      <c r="A7" s="2">
        <f t="shared" si="0"/>
        <v>4</v>
      </c>
      <c r="B7" s="8" t="str">
        <f>'Shooter Information'!B8</f>
        <v>Virgina Rifleman</v>
      </c>
      <c r="C7" s="8" t="str">
        <f>'Shooter Information'!C8</f>
        <v>SD</v>
      </c>
      <c r="D7" s="15"/>
      <c r="E7" s="15">
        <v>39.59</v>
      </c>
      <c r="F7" s="15"/>
      <c r="G7" s="15"/>
      <c r="H7" s="15"/>
      <c r="I7" s="15"/>
      <c r="J7" s="15"/>
      <c r="K7" s="8">
        <f t="shared" si="1"/>
        <v>39.59</v>
      </c>
      <c r="L7" s="8">
        <f>RANK(K7,K4:K20,1)</f>
        <v>11</v>
      </c>
      <c r="M7" s="24">
        <f t="shared" si="2"/>
        <v>0</v>
      </c>
    </row>
    <row r="8" spans="1:13" ht="12.75">
      <c r="A8" s="2">
        <f t="shared" si="0"/>
        <v>5</v>
      </c>
      <c r="B8" s="8" t="str">
        <f>'Shooter Information'!B9</f>
        <v>Cockroach</v>
      </c>
      <c r="C8" s="8" t="str">
        <f>'Shooter Information'!C9</f>
        <v>CB</v>
      </c>
      <c r="D8" s="15"/>
      <c r="E8" s="15">
        <v>22.44</v>
      </c>
      <c r="F8" s="15"/>
      <c r="G8" s="15"/>
      <c r="H8" s="15"/>
      <c r="I8" s="15"/>
      <c r="J8" s="15"/>
      <c r="K8" s="8">
        <f t="shared" si="1"/>
        <v>22.44</v>
      </c>
      <c r="L8" s="8">
        <f>RANK(K8,K4:K20,1)</f>
        <v>2</v>
      </c>
      <c r="M8" s="24">
        <f t="shared" si="2"/>
        <v>0</v>
      </c>
    </row>
    <row r="9" spans="1:13" ht="12.75">
      <c r="A9" s="2">
        <f t="shared" si="0"/>
        <v>6</v>
      </c>
      <c r="B9" s="8" t="str">
        <f>'Shooter Information'!B10</f>
        <v>Cody Maverick</v>
      </c>
      <c r="C9" s="8" t="str">
        <f>'Shooter Information'!C10</f>
        <v>D</v>
      </c>
      <c r="D9" s="15">
        <v>2</v>
      </c>
      <c r="E9" s="15">
        <v>29.7</v>
      </c>
      <c r="F9" s="15"/>
      <c r="G9" s="15"/>
      <c r="H9" s="15"/>
      <c r="I9" s="15"/>
      <c r="J9" s="15"/>
      <c r="K9" s="8">
        <f t="shared" si="1"/>
        <v>39.7</v>
      </c>
      <c r="L9" s="8">
        <f>RANK(K9,K4:K20,1)</f>
        <v>12</v>
      </c>
      <c r="M9" s="24">
        <f t="shared" si="2"/>
        <v>2</v>
      </c>
    </row>
    <row r="10" spans="1:13" ht="12.75">
      <c r="A10" s="2">
        <f t="shared" si="0"/>
        <v>7</v>
      </c>
      <c r="B10" s="8" t="str">
        <f>'Shooter Information'!B11</f>
        <v>Deringer Dan</v>
      </c>
      <c r="C10" s="8">
        <f>'Shooter Information'!C11</f>
        <v>49</v>
      </c>
      <c r="D10" s="15"/>
      <c r="E10" s="15">
        <v>40.49</v>
      </c>
      <c r="F10" s="15"/>
      <c r="G10" s="15"/>
      <c r="H10" s="15"/>
      <c r="I10" s="15"/>
      <c r="J10" s="15"/>
      <c r="K10" s="8">
        <f t="shared" si="1"/>
        <v>40.49</v>
      </c>
      <c r="L10" s="8">
        <f>RANK(K10,K4:K20,1)</f>
        <v>13</v>
      </c>
      <c r="M10" s="24">
        <f t="shared" si="2"/>
        <v>0</v>
      </c>
    </row>
    <row r="11" spans="1:13" ht="12.75">
      <c r="A11" s="2">
        <f t="shared" si="0"/>
        <v>8</v>
      </c>
      <c r="B11" s="8" t="str">
        <f>'Shooter Information'!B12</f>
        <v>Windhorse Rider</v>
      </c>
      <c r="C11" s="8" t="str">
        <f>'Shooter Information'!C12</f>
        <v>GF</v>
      </c>
      <c r="D11" s="15"/>
      <c r="E11" s="15">
        <v>37.64</v>
      </c>
      <c r="F11" s="15"/>
      <c r="G11" s="15"/>
      <c r="H11" s="15"/>
      <c r="I11" s="15"/>
      <c r="J11" s="15"/>
      <c r="K11" s="8">
        <f t="shared" si="1"/>
        <v>37.64</v>
      </c>
      <c r="L11" s="8">
        <f>RANK(K11,K4:K20,1)</f>
        <v>10</v>
      </c>
      <c r="M11" s="24">
        <f t="shared" si="2"/>
        <v>0</v>
      </c>
    </row>
    <row r="12" spans="1:13" ht="12.75">
      <c r="A12" s="2">
        <f t="shared" si="0"/>
        <v>9</v>
      </c>
      <c r="B12" s="8" t="str">
        <f>'Shooter Information'!B13</f>
        <v>B. S. Walker</v>
      </c>
      <c r="C12" s="8">
        <f>'Shooter Information'!C13</f>
        <v>49</v>
      </c>
      <c r="D12" s="15"/>
      <c r="E12" s="15">
        <v>28.25</v>
      </c>
      <c r="F12" s="15"/>
      <c r="G12" s="15"/>
      <c r="H12" s="15"/>
      <c r="I12" s="15"/>
      <c r="J12" s="15"/>
      <c r="K12" s="8">
        <f t="shared" si="1"/>
        <v>28.25</v>
      </c>
      <c r="L12" s="8">
        <f>RANK(K12,K4:K20,1)</f>
        <v>4</v>
      </c>
      <c r="M12" s="24">
        <f t="shared" si="2"/>
        <v>0</v>
      </c>
    </row>
    <row r="13" spans="1:13" ht="12.75">
      <c r="A13" s="2">
        <f t="shared" si="0"/>
        <v>10</v>
      </c>
      <c r="B13" s="8" t="str">
        <f>'Shooter Information'!B14</f>
        <v>Potter County Kid</v>
      </c>
      <c r="C13" s="8" t="str">
        <f>'Shooter Information'!C14</f>
        <v>GF</v>
      </c>
      <c r="D13" s="15">
        <v>2</v>
      </c>
      <c r="E13" s="15">
        <v>25.99</v>
      </c>
      <c r="F13" s="15"/>
      <c r="G13" s="15"/>
      <c r="H13" s="15"/>
      <c r="I13" s="15"/>
      <c r="J13" s="15"/>
      <c r="K13" s="8">
        <f t="shared" si="1"/>
        <v>35.989999999999995</v>
      </c>
      <c r="L13" s="8">
        <f>RANK(K13,K4:K20,1)</f>
        <v>7</v>
      </c>
      <c r="M13" s="24">
        <f t="shared" si="2"/>
        <v>2</v>
      </c>
    </row>
    <row r="14" spans="1:13" ht="12.75">
      <c r="A14" s="2">
        <f t="shared" si="0"/>
        <v>11</v>
      </c>
      <c r="B14" s="8" t="str">
        <f>'Shooter Information'!B15</f>
        <v>Prairie City Slim</v>
      </c>
      <c r="C14" s="8" t="str">
        <f>'Shooter Information'!C15</f>
        <v>SS</v>
      </c>
      <c r="D14" s="15"/>
      <c r="E14" s="15">
        <v>37.49</v>
      </c>
      <c r="F14" s="15"/>
      <c r="G14" s="15"/>
      <c r="H14" s="15"/>
      <c r="I14" s="15"/>
      <c r="J14" s="15"/>
      <c r="K14" s="8">
        <f t="shared" si="1"/>
        <v>37.49</v>
      </c>
      <c r="L14" s="8">
        <f>RANK(K14,K4:K20,1)</f>
        <v>9</v>
      </c>
      <c r="M14" s="24">
        <f t="shared" si="2"/>
        <v>0</v>
      </c>
    </row>
    <row r="15" spans="1:13" ht="12.75">
      <c r="A15" s="2">
        <f t="shared" si="0"/>
        <v>12</v>
      </c>
      <c r="B15" s="8" t="str">
        <f>'Shooter Information'!B16</f>
        <v>Enid City Kid</v>
      </c>
      <c r="C15" s="8" t="str">
        <f>'Shooter Information'!C16</f>
        <v>FC</v>
      </c>
      <c r="D15" s="15"/>
      <c r="E15" s="15">
        <v>32.76</v>
      </c>
      <c r="F15" s="15"/>
      <c r="G15" s="15"/>
      <c r="H15" s="15"/>
      <c r="I15" s="15"/>
      <c r="J15" s="15"/>
      <c r="K15" s="8">
        <f t="shared" si="1"/>
        <v>32.76</v>
      </c>
      <c r="L15" s="8">
        <f>RANK(K15,K4:K20,1)</f>
        <v>6</v>
      </c>
      <c r="M15" s="24">
        <f t="shared" si="2"/>
        <v>0</v>
      </c>
    </row>
    <row r="16" spans="1:13" ht="12.75">
      <c r="A16" s="2">
        <f t="shared" si="0"/>
        <v>13</v>
      </c>
      <c r="B16" s="8" t="str">
        <f>'Shooter Information'!B17</f>
        <v>Kuba Kid</v>
      </c>
      <c r="C16" s="8" t="str">
        <f>'Shooter Information'!C17</f>
        <v>D</v>
      </c>
      <c r="D16" s="15"/>
      <c r="E16" s="15">
        <v>29.06</v>
      </c>
      <c r="F16" s="15"/>
      <c r="G16" s="15"/>
      <c r="H16" s="15"/>
      <c r="I16" s="15"/>
      <c r="J16" s="15"/>
      <c r="K16" s="8">
        <f t="shared" si="1"/>
        <v>29.06</v>
      </c>
      <c r="L16" s="8">
        <f>RANK(K16,K4:K20,1)</f>
        <v>5</v>
      </c>
      <c r="M16" s="24">
        <f t="shared" si="2"/>
        <v>0</v>
      </c>
    </row>
    <row r="17" spans="1:13" ht="12.75">
      <c r="A17" s="2">
        <f t="shared" si="0"/>
        <v>14</v>
      </c>
      <c r="B17" s="8" t="str">
        <f>'Shooter Information'!B18</f>
        <v>Dandy Dutch</v>
      </c>
      <c r="C17" s="8" t="str">
        <f>'Shooter Information'!C18</f>
        <v>D</v>
      </c>
      <c r="D17" s="15"/>
      <c r="E17" s="15"/>
      <c r="F17" s="15"/>
      <c r="G17" s="15"/>
      <c r="H17" s="15"/>
      <c r="I17" s="15">
        <v>1</v>
      </c>
      <c r="J17" s="15"/>
      <c r="K17" s="8">
        <f t="shared" si="1"/>
        <v>999</v>
      </c>
      <c r="L17" s="8">
        <f>RANK(K17,K4:K20,1)</f>
        <v>17</v>
      </c>
      <c r="M17" s="24">
        <f t="shared" si="2"/>
        <v>1</v>
      </c>
    </row>
    <row r="18" spans="1:13" ht="12.75">
      <c r="A18" s="2">
        <f t="shared" si="0"/>
        <v>15</v>
      </c>
      <c r="B18" s="8" t="str">
        <f>'Shooter Information'!B19</f>
        <v>PITA</v>
      </c>
      <c r="C18" s="8" t="str">
        <f>'Shooter Information'!C19</f>
        <v>LW</v>
      </c>
      <c r="D18" s="15">
        <v>2</v>
      </c>
      <c r="E18" s="15">
        <v>45.18</v>
      </c>
      <c r="F18" s="15"/>
      <c r="G18" s="15"/>
      <c r="H18" s="15"/>
      <c r="I18" s="15"/>
      <c r="J18" s="15"/>
      <c r="K18" s="8">
        <f t="shared" si="1"/>
        <v>55.18</v>
      </c>
      <c r="L18" s="8">
        <f>RANK(K18,K4:K20,1)</f>
        <v>15</v>
      </c>
      <c r="M18" s="24">
        <f t="shared" si="2"/>
        <v>2</v>
      </c>
    </row>
    <row r="19" spans="1:13" ht="12.75">
      <c r="A19" s="2">
        <f t="shared" si="0"/>
        <v>16</v>
      </c>
      <c r="B19" s="8" t="str">
        <f>'Shooter Information'!B20</f>
        <v>Judge N. O. Hart</v>
      </c>
      <c r="C19" s="8" t="str">
        <f>'Shooter Information'!C20</f>
        <v>CB</v>
      </c>
      <c r="D19" s="15"/>
      <c r="E19" s="15">
        <v>22.08</v>
      </c>
      <c r="F19" s="15"/>
      <c r="G19" s="15"/>
      <c r="H19" s="15"/>
      <c r="I19" s="15"/>
      <c r="J19" s="15"/>
      <c r="K19" s="8">
        <f t="shared" si="1"/>
        <v>22.08</v>
      </c>
      <c r="L19" s="8">
        <f>RANK(K19,K4:K20,1)</f>
        <v>1</v>
      </c>
      <c r="M19" s="24">
        <f t="shared" si="2"/>
        <v>0</v>
      </c>
    </row>
    <row r="20" spans="1:13" ht="12.75">
      <c r="A20" s="2">
        <f t="shared" si="0"/>
        <v>17</v>
      </c>
      <c r="B20" s="8" t="str">
        <f>'Shooter Information'!B21</f>
        <v>Sassy Shooting Sours</v>
      </c>
      <c r="C20" s="8">
        <f>'Shooter Information'!C21</f>
        <v>49</v>
      </c>
      <c r="D20" s="15">
        <v>2</v>
      </c>
      <c r="E20" s="15">
        <v>26.61</v>
      </c>
      <c r="F20" s="15"/>
      <c r="G20" s="15"/>
      <c r="H20" s="15"/>
      <c r="I20" s="15"/>
      <c r="J20" s="15"/>
      <c r="K20" s="8">
        <f t="shared" si="1"/>
        <v>36.61</v>
      </c>
      <c r="L20" s="8">
        <f>RANK(K20,K4:K20,1)</f>
        <v>8</v>
      </c>
      <c r="M20" s="24">
        <f t="shared" si="2"/>
        <v>2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R21"/>
  <sheetViews>
    <sheetView showZeros="0" tabSelected="1" zoomScalePageLayoutView="0" workbookViewId="0" topLeftCell="A4">
      <selection activeCell="M26" sqref="M26"/>
    </sheetView>
  </sheetViews>
  <sheetFormatPr defaultColWidth="9.140625" defaultRowHeight="12.75"/>
  <cols>
    <col min="1" max="1" width="5.421875" style="32" customWidth="1"/>
    <col min="2" max="2" width="19.00390625" style="13" customWidth="1"/>
    <col min="3" max="3" width="5.7109375" style="30" customWidth="1"/>
    <col min="4" max="4" width="6.57421875" style="44" customWidth="1"/>
    <col min="5" max="5" width="5.421875" style="30" customWidth="1"/>
    <col min="6" max="6" width="6.28125" style="44" customWidth="1"/>
    <col min="7" max="7" width="5.140625" style="30" customWidth="1"/>
    <col min="8" max="8" width="6.7109375" style="44" customWidth="1"/>
    <col min="9" max="9" width="5.28125" style="30" customWidth="1"/>
    <col min="10" max="10" width="6.57421875" style="44" customWidth="1"/>
    <col min="11" max="11" width="5.140625" style="30" customWidth="1"/>
    <col min="12" max="12" width="6.421875" style="44" customWidth="1"/>
    <col min="13" max="13" width="5.28125" style="30" customWidth="1"/>
    <col min="14" max="14" width="6.421875" style="44" customWidth="1"/>
    <col min="15" max="15" width="5.00390625" style="30" customWidth="1"/>
    <col min="16" max="16" width="7.421875" style="44" customWidth="1"/>
    <col min="17" max="17" width="5.421875" style="23" customWidth="1"/>
    <col min="18" max="18" width="4.7109375" style="23" customWidth="1"/>
  </cols>
  <sheetData>
    <row r="1" spans="2:4" ht="15.75">
      <c r="B1" s="40" t="s">
        <v>16</v>
      </c>
      <c r="C1" s="41"/>
      <c r="D1" s="41"/>
    </row>
    <row r="2" spans="2:15" ht="15.75">
      <c r="B2" s="18" t="s">
        <v>34</v>
      </c>
      <c r="H2" s="47" t="s">
        <v>17</v>
      </c>
      <c r="I2" s="42">
        <f>'Shooter Information'!$E$2</f>
        <v>41245</v>
      </c>
      <c r="J2" s="43"/>
      <c r="K2" s="11"/>
      <c r="L2" s="47"/>
      <c r="M2" s="11"/>
      <c r="N2" s="47"/>
      <c r="O2" s="11"/>
    </row>
    <row r="4" spans="1:18" s="5" customFormat="1" ht="23.25" thickBot="1">
      <c r="A4" s="26" t="s">
        <v>30</v>
      </c>
      <c r="B4" s="20" t="s">
        <v>0</v>
      </c>
      <c r="C4" s="31" t="s">
        <v>1</v>
      </c>
      <c r="D4" s="45" t="s">
        <v>8</v>
      </c>
      <c r="E4" s="31" t="s">
        <v>20</v>
      </c>
      <c r="F4" s="45" t="s">
        <v>9</v>
      </c>
      <c r="G4" s="31" t="s">
        <v>21</v>
      </c>
      <c r="H4" s="45" t="s">
        <v>10</v>
      </c>
      <c r="I4" s="31" t="s">
        <v>22</v>
      </c>
      <c r="J4" s="45" t="s">
        <v>11</v>
      </c>
      <c r="K4" s="31" t="s">
        <v>23</v>
      </c>
      <c r="L4" s="45" t="s">
        <v>12</v>
      </c>
      <c r="M4" s="31" t="s">
        <v>25</v>
      </c>
      <c r="N4" s="45" t="s">
        <v>13</v>
      </c>
      <c r="O4" s="31" t="s">
        <v>26</v>
      </c>
      <c r="P4" s="48" t="s">
        <v>14</v>
      </c>
      <c r="Q4" s="29" t="s">
        <v>24</v>
      </c>
      <c r="R4" s="28" t="s">
        <v>33</v>
      </c>
    </row>
    <row r="5" spans="1:18" ht="12.75">
      <c r="A5" s="21">
        <f aca="true" t="shared" si="0" ref="A5:A21">ROW()-4</f>
        <v>1</v>
      </c>
      <c r="B5" s="13" t="str">
        <f>'Shooter Information'!B20</f>
        <v>Judge N. O. Hart</v>
      </c>
      <c r="C5" s="30" t="str">
        <f>'Shooter Information'!C20</f>
        <v>CB</v>
      </c>
      <c r="D5" s="44">
        <f>+'Stage 1'!K19</f>
        <v>31.77</v>
      </c>
      <c r="E5" s="30">
        <f>+'Stage 1'!L19</f>
        <v>1</v>
      </c>
      <c r="F5" s="44">
        <f>+'Stage 2'!K19</f>
        <v>34.25</v>
      </c>
      <c r="G5" s="30">
        <f>+'Stage 2'!L19</f>
        <v>7</v>
      </c>
      <c r="H5" s="44">
        <f>+'Stage 3'!K19</f>
        <v>20.89</v>
      </c>
      <c r="I5" s="30">
        <f>+'Stage 3'!L19</f>
        <v>2</v>
      </c>
      <c r="J5" s="44">
        <f>+'Stage 4'!K19</f>
        <v>27.6</v>
      </c>
      <c r="K5" s="30">
        <f>+'Stage 4'!L19</f>
        <v>1</v>
      </c>
      <c r="L5" s="44">
        <f>+'Stage 5'!K19</f>
        <v>27.97</v>
      </c>
      <c r="M5" s="30">
        <f>+'Stage 5'!L19</f>
        <v>1</v>
      </c>
      <c r="N5" s="44">
        <f>+'Stage 6'!K19</f>
        <v>22.08</v>
      </c>
      <c r="O5" s="30">
        <f>+'Stage 6'!L19</f>
        <v>1</v>
      </c>
      <c r="P5" s="44">
        <f aca="true" t="shared" si="1" ref="P5:P21">+D5+F5+H5+J5+L5+N5</f>
        <v>164.56</v>
      </c>
      <c r="Q5" s="23">
        <f aca="true" t="shared" si="2" ref="Q5:Q21">+E5+G5+I5+K5+M5+O5</f>
        <v>13</v>
      </c>
      <c r="R5" s="24" t="str">
        <f>IF(SUM('Stage 1'!M19,'Stage 2'!M19,'Stage 3'!M19,'Stage 4'!M19,'Stage 5'!M19,'Stage 6'!M19)=0,"Yes","No")</f>
        <v>No</v>
      </c>
    </row>
    <row r="6" spans="1:18" ht="12.75">
      <c r="A6" s="21">
        <f t="shared" si="0"/>
        <v>2</v>
      </c>
      <c r="B6" s="13" t="str">
        <f>'Shooter Information'!B9</f>
        <v>Cockroach</v>
      </c>
      <c r="C6" s="30" t="str">
        <f>'Shooter Information'!C9</f>
        <v>CB</v>
      </c>
      <c r="D6" s="44">
        <f>+'Stage 1'!K8</f>
        <v>32.2</v>
      </c>
      <c r="E6" s="30">
        <f>+'Stage 1'!L8</f>
        <v>2</v>
      </c>
      <c r="F6" s="44">
        <f>+'Stage 2'!K8</f>
        <v>26.95</v>
      </c>
      <c r="G6" s="30">
        <f>+'Stage 2'!L8</f>
        <v>3</v>
      </c>
      <c r="H6" s="44">
        <f>+'Stage 3'!K8</f>
        <v>20.39</v>
      </c>
      <c r="I6" s="30">
        <f>+'Stage 3'!L8</f>
        <v>1</v>
      </c>
      <c r="J6" s="44">
        <f>+'Stage 4'!K8</f>
        <v>29.49</v>
      </c>
      <c r="K6" s="30">
        <f>+'Stage 4'!L8</f>
        <v>4</v>
      </c>
      <c r="L6" s="44">
        <f>+'Stage 5'!K8</f>
        <v>32.9</v>
      </c>
      <c r="M6" s="30">
        <f>+'Stage 5'!L8</f>
        <v>3</v>
      </c>
      <c r="N6" s="44">
        <f>+'Stage 6'!K8</f>
        <v>22.44</v>
      </c>
      <c r="O6" s="30">
        <f>+'Stage 6'!L8</f>
        <v>2</v>
      </c>
      <c r="P6" s="44">
        <f t="shared" si="1"/>
        <v>164.37</v>
      </c>
      <c r="Q6" s="23">
        <f t="shared" si="2"/>
        <v>15</v>
      </c>
      <c r="R6" s="24" t="str">
        <f>IF(SUM('Stage 1'!M8,'Stage 2'!M8,'Stage 3'!M8,'Stage 4'!M8,'Stage 5'!M8,'Stage 6'!M8)=0,"Yes","No")</f>
        <v>No</v>
      </c>
    </row>
    <row r="7" spans="1:18" ht="12.75">
      <c r="A7" s="21">
        <f t="shared" si="0"/>
        <v>3</v>
      </c>
      <c r="B7" s="13" t="str">
        <f>'Shooter Information'!B5</f>
        <v>Striker</v>
      </c>
      <c r="C7" s="30" t="str">
        <f>'Shooter Information'!C5</f>
        <v>GF</v>
      </c>
      <c r="D7" s="44">
        <f>+'Stage 1'!K4</f>
        <v>32.54</v>
      </c>
      <c r="E7" s="30">
        <f>+'Stage 1'!L4</f>
        <v>3</v>
      </c>
      <c r="F7" s="44">
        <f>+'Stage 2'!K4</f>
        <v>31.3</v>
      </c>
      <c r="G7" s="30">
        <f>+'Stage 2'!L4</f>
        <v>5</v>
      </c>
      <c r="H7" s="44">
        <f>+'Stage 3'!K4</f>
        <v>21.65</v>
      </c>
      <c r="I7" s="30">
        <f>+'Stage 3'!L4</f>
        <v>4</v>
      </c>
      <c r="J7" s="44">
        <f>+'Stage 4'!K4</f>
        <v>28.47</v>
      </c>
      <c r="K7" s="30">
        <f>+'Stage 4'!L4</f>
        <v>2</v>
      </c>
      <c r="L7" s="44">
        <f>+'Stage 5'!K4</f>
        <v>35.75</v>
      </c>
      <c r="M7" s="30">
        <f>+'Stage 5'!L4</f>
        <v>5</v>
      </c>
      <c r="N7" s="44">
        <f>+'Stage 6'!K4</f>
        <v>25.13</v>
      </c>
      <c r="O7" s="30">
        <f>+'Stage 6'!L4</f>
        <v>3</v>
      </c>
      <c r="P7" s="44">
        <f t="shared" si="1"/>
        <v>174.84</v>
      </c>
      <c r="Q7" s="23">
        <f t="shared" si="2"/>
        <v>22</v>
      </c>
      <c r="R7" s="24" t="str">
        <f>IF(SUM('Stage 1'!M4,'Stage 2'!M4,'Stage 3'!M4,'Stage 4'!M4,'Stage 5'!M4,'Stage 6'!M4)=0,"Yes","No")</f>
        <v>No</v>
      </c>
    </row>
    <row r="8" spans="1:18" ht="12.75">
      <c r="A8" s="21">
        <f t="shared" si="0"/>
        <v>4</v>
      </c>
      <c r="B8" s="13" t="str">
        <f>'Shooter Information'!B13</f>
        <v>B. S. Walker</v>
      </c>
      <c r="C8" s="30">
        <f>'Shooter Information'!C13</f>
        <v>49</v>
      </c>
      <c r="D8" s="44">
        <f>+'Stage 1'!K12</f>
        <v>34.99</v>
      </c>
      <c r="E8" s="30">
        <f>+'Stage 1'!L12</f>
        <v>6</v>
      </c>
      <c r="F8" s="44">
        <f>+'Stage 2'!K12</f>
        <v>26.18</v>
      </c>
      <c r="G8" s="30">
        <f>+'Stage 2'!L12</f>
        <v>1</v>
      </c>
      <c r="H8" s="44">
        <f>+'Stage 3'!K12</f>
        <v>21.45</v>
      </c>
      <c r="I8" s="30">
        <f>+'Stage 3'!L12</f>
        <v>3</v>
      </c>
      <c r="J8" s="44">
        <f>+'Stage 4'!K12</f>
        <v>35.65</v>
      </c>
      <c r="K8" s="30">
        <f>+'Stage 4'!L12</f>
        <v>6</v>
      </c>
      <c r="L8" s="44">
        <f>+'Stage 5'!K12</f>
        <v>51.25</v>
      </c>
      <c r="M8" s="30">
        <f>+'Stage 5'!L12</f>
        <v>13</v>
      </c>
      <c r="N8" s="44">
        <f>+'Stage 6'!K12</f>
        <v>28.25</v>
      </c>
      <c r="O8" s="30">
        <f>+'Stage 6'!L12</f>
        <v>4</v>
      </c>
      <c r="P8" s="44">
        <f t="shared" si="1"/>
        <v>197.77</v>
      </c>
      <c r="Q8" s="23">
        <f t="shared" si="2"/>
        <v>33</v>
      </c>
      <c r="R8" s="24" t="str">
        <f>IF(SUM('Stage 1'!M12,'Stage 2'!M12,'Stage 3'!M12,'Stage 4'!M12,'Stage 5'!M12,'Stage 6'!M12)=0,"Yes","No")</f>
        <v>No</v>
      </c>
    </row>
    <row r="9" spans="1:18" ht="12.75">
      <c r="A9" s="21">
        <f t="shared" si="0"/>
        <v>5</v>
      </c>
      <c r="B9" s="13" t="str">
        <f>'Shooter Information'!B14</f>
        <v>Potter County Kid</v>
      </c>
      <c r="C9" s="30" t="str">
        <f>'Shooter Information'!C14</f>
        <v>GF</v>
      </c>
      <c r="D9" s="44">
        <f>+'Stage 1'!K13</f>
        <v>38.51</v>
      </c>
      <c r="E9" s="30">
        <f>+'Stage 1'!L13</f>
        <v>8</v>
      </c>
      <c r="F9" s="44">
        <f>+'Stage 2'!K13</f>
        <v>34.46</v>
      </c>
      <c r="G9" s="30">
        <f>+'Stage 2'!L13</f>
        <v>8</v>
      </c>
      <c r="H9" s="44">
        <f>+'Stage 3'!K13</f>
        <v>26.95</v>
      </c>
      <c r="I9" s="30">
        <f>+'Stage 3'!L13</f>
        <v>6</v>
      </c>
      <c r="J9" s="44">
        <f>+'Stage 4'!K13</f>
        <v>29.33</v>
      </c>
      <c r="K9" s="30">
        <f>+'Stage 4'!L13</f>
        <v>3</v>
      </c>
      <c r="L9" s="44">
        <f>+'Stage 5'!K13</f>
        <v>42.43</v>
      </c>
      <c r="M9" s="30">
        <f>+'Stage 5'!L13</f>
        <v>8</v>
      </c>
      <c r="N9" s="44">
        <f>+'Stage 6'!K13</f>
        <v>35.989999999999995</v>
      </c>
      <c r="O9" s="30">
        <f>+'Stage 6'!L13</f>
        <v>7</v>
      </c>
      <c r="P9" s="44">
        <f t="shared" si="1"/>
        <v>207.67000000000002</v>
      </c>
      <c r="Q9" s="23">
        <f t="shared" si="2"/>
        <v>40</v>
      </c>
      <c r="R9" s="24" t="str">
        <f>IF(SUM('Stage 1'!M13,'Stage 2'!M13,'Stage 3'!M13,'Stage 4'!M13,'Stage 5'!M13,'Stage 6'!M13)=0,"Yes","No")</f>
        <v>No</v>
      </c>
    </row>
    <row r="10" spans="1:18" ht="12.75">
      <c r="A10" s="21">
        <f t="shared" si="0"/>
        <v>6</v>
      </c>
      <c r="B10" s="13" t="str">
        <f>'Shooter Information'!B17</f>
        <v>Kuba Kid</v>
      </c>
      <c r="C10" s="30" t="str">
        <f>'Shooter Information'!C17</f>
        <v>D</v>
      </c>
      <c r="D10" s="44">
        <f>+'Stage 1'!K16</f>
        <v>33.72</v>
      </c>
      <c r="E10" s="30">
        <f>+'Stage 1'!L16</f>
        <v>5</v>
      </c>
      <c r="F10" s="44">
        <f>+'Stage 2'!K16</f>
        <v>37.34</v>
      </c>
      <c r="G10" s="30">
        <f>+'Stage 2'!L16</f>
        <v>11</v>
      </c>
      <c r="H10" s="44">
        <f>+'Stage 3'!K16</f>
        <v>37.38</v>
      </c>
      <c r="I10" s="30">
        <f>+'Stage 3'!L16</f>
        <v>12</v>
      </c>
      <c r="J10" s="44">
        <f>+'Stage 4'!K16</f>
        <v>32.04</v>
      </c>
      <c r="K10" s="30">
        <f>+'Stage 4'!L16</f>
        <v>5</v>
      </c>
      <c r="L10" s="44">
        <f>+'Stage 5'!K16</f>
        <v>33.97</v>
      </c>
      <c r="M10" s="30">
        <f>+'Stage 5'!L16</f>
        <v>4</v>
      </c>
      <c r="N10" s="44">
        <f>+'Stage 6'!K16</f>
        <v>29.06</v>
      </c>
      <c r="O10" s="30">
        <f>+'Stage 6'!L16</f>
        <v>5</v>
      </c>
      <c r="P10" s="44">
        <f t="shared" si="1"/>
        <v>203.51</v>
      </c>
      <c r="Q10" s="23">
        <f t="shared" si="2"/>
        <v>42</v>
      </c>
      <c r="R10" s="24" t="str">
        <f>IF(SUM('Stage 1'!M16,'Stage 2'!M16,'Stage 3'!M16,'Stage 4'!M16,'Stage 5'!M16,'Stage 6'!M16)=0,"Yes","No")</f>
        <v>No</v>
      </c>
    </row>
    <row r="11" spans="1:18" ht="12.75">
      <c r="A11" s="21">
        <f t="shared" si="0"/>
        <v>7</v>
      </c>
      <c r="B11" s="13" t="str">
        <f>'Shooter Information'!B16</f>
        <v>Enid City Kid</v>
      </c>
      <c r="C11" s="30" t="str">
        <f>'Shooter Information'!C16</f>
        <v>FC</v>
      </c>
      <c r="D11" s="44">
        <f>+'Stage 1'!K15</f>
        <v>38.44</v>
      </c>
      <c r="E11" s="30">
        <f>+'Stage 1'!L15</f>
        <v>7</v>
      </c>
      <c r="F11" s="44">
        <f>+'Stage 2'!K15</f>
        <v>34.67</v>
      </c>
      <c r="G11" s="30">
        <f>+'Stage 2'!L15</f>
        <v>9</v>
      </c>
      <c r="H11" s="44">
        <f>+'Stage 3'!K15</f>
        <v>31.810000000000002</v>
      </c>
      <c r="I11" s="30">
        <f>+'Stage 3'!L15</f>
        <v>9</v>
      </c>
      <c r="J11" s="44">
        <f>+'Stage 4'!K15</f>
        <v>36.25</v>
      </c>
      <c r="K11" s="30">
        <f>+'Stage 4'!L15</f>
        <v>7</v>
      </c>
      <c r="L11" s="44">
        <f>+'Stage 5'!K15</f>
        <v>41.82</v>
      </c>
      <c r="M11" s="30">
        <f>+'Stage 5'!L15</f>
        <v>7</v>
      </c>
      <c r="N11" s="44">
        <f>+'Stage 6'!K15</f>
        <v>32.76</v>
      </c>
      <c r="O11" s="30">
        <f>+'Stage 6'!L15</f>
        <v>6</v>
      </c>
      <c r="P11" s="44">
        <f t="shared" si="1"/>
        <v>215.75</v>
      </c>
      <c r="Q11" s="23">
        <f t="shared" si="2"/>
        <v>45</v>
      </c>
      <c r="R11" s="24" t="str">
        <f>IF(SUM('Stage 1'!M15,'Stage 2'!M15,'Stage 3'!M15,'Stage 4'!M15,'Stage 5'!M15,'Stage 6'!M15)=0,"Yes","No")</f>
        <v>No</v>
      </c>
    </row>
    <row r="12" spans="1:18" ht="12.75">
      <c r="A12" s="21">
        <f t="shared" si="0"/>
        <v>8</v>
      </c>
      <c r="B12" s="13" t="str">
        <f>'Shooter Information'!B6</f>
        <v>Lefty Spurmaker</v>
      </c>
      <c r="C12" s="30">
        <f>'Shooter Information'!C6</f>
        <v>49</v>
      </c>
      <c r="D12" s="44">
        <f>+'Stage 1'!K5</f>
        <v>32.74</v>
      </c>
      <c r="E12" s="30">
        <f>+'Stage 1'!L5</f>
        <v>4</v>
      </c>
      <c r="F12" s="44">
        <f>+'Stage 2'!K5</f>
        <v>35.17</v>
      </c>
      <c r="G12" s="30">
        <f>+'Stage 2'!L5</f>
        <v>10</v>
      </c>
      <c r="H12" s="44">
        <f>+'Stage 3'!K5</f>
        <v>26.5</v>
      </c>
      <c r="I12" s="30">
        <f>+'Stage 3'!L5</f>
        <v>5</v>
      </c>
      <c r="J12" s="44">
        <f>+'Stage 4'!K5</f>
        <v>41.43</v>
      </c>
      <c r="K12" s="30">
        <f>+'Stage 4'!L5</f>
        <v>10</v>
      </c>
      <c r="L12" s="44">
        <f>+'Stage 5'!K5</f>
        <v>38.09</v>
      </c>
      <c r="M12" s="30">
        <f>+'Stage 5'!L5</f>
        <v>6</v>
      </c>
      <c r="N12" s="44">
        <f>+'Stage 6'!K5</f>
        <v>43.13</v>
      </c>
      <c r="O12" s="30">
        <f>+'Stage 6'!L5</f>
        <v>14</v>
      </c>
      <c r="P12" s="44">
        <f t="shared" si="1"/>
        <v>217.06</v>
      </c>
      <c r="Q12" s="23">
        <f t="shared" si="2"/>
        <v>49</v>
      </c>
      <c r="R12" s="24" t="str">
        <f>IF(SUM('Stage 1'!M5,'Stage 2'!M5,'Stage 3'!M5,'Stage 4'!M5,'Stage 5'!M5,'Stage 6'!M5)=0,"Yes","No")</f>
        <v>No</v>
      </c>
    </row>
    <row r="13" spans="1:18" ht="12.75">
      <c r="A13" s="21">
        <f t="shared" si="0"/>
        <v>9</v>
      </c>
      <c r="B13" s="13" t="str">
        <f>'Shooter Information'!B21</f>
        <v>Sassy Shooting Sours</v>
      </c>
      <c r="C13" s="30">
        <f>'Shooter Information'!C21</f>
        <v>49</v>
      </c>
      <c r="D13" s="44">
        <f>+'Stage 1'!K20</f>
        <v>42.29</v>
      </c>
      <c r="E13" s="30">
        <f>+'Stage 1'!L20</f>
        <v>10</v>
      </c>
      <c r="F13" s="44">
        <f>+'Stage 2'!K20</f>
        <v>26.23</v>
      </c>
      <c r="G13" s="30">
        <f>+'Stage 2'!L20</f>
        <v>2</v>
      </c>
      <c r="H13" s="44">
        <f>+'Stage 3'!K20</f>
        <v>42.09</v>
      </c>
      <c r="I13" s="30">
        <f>+'Stage 3'!L20</f>
        <v>13</v>
      </c>
      <c r="J13" s="44">
        <f>+'Stage 4'!K20</f>
        <v>54.730000000000004</v>
      </c>
      <c r="K13" s="30">
        <f>+'Stage 4'!L20</f>
        <v>14</v>
      </c>
      <c r="L13" s="44">
        <f>+'Stage 5'!K20</f>
        <v>31.56</v>
      </c>
      <c r="M13" s="30">
        <f>+'Stage 5'!L20</f>
        <v>2</v>
      </c>
      <c r="N13" s="44">
        <f>+'Stage 6'!K20</f>
        <v>36.61</v>
      </c>
      <c r="O13" s="30">
        <f>+'Stage 6'!L20</f>
        <v>8</v>
      </c>
      <c r="P13" s="44">
        <f t="shared" si="1"/>
        <v>233.51</v>
      </c>
      <c r="Q13" s="23">
        <f t="shared" si="2"/>
        <v>49</v>
      </c>
      <c r="R13" s="24" t="str">
        <f>IF(SUM('Stage 1'!M20,'Stage 2'!M20,'Stage 3'!M20,'Stage 4'!M20,'Stage 5'!M20,'Stage 6'!M20)=0,"Yes","No")</f>
        <v>No</v>
      </c>
    </row>
    <row r="14" spans="1:18" ht="12.75">
      <c r="A14" s="21">
        <f t="shared" si="0"/>
        <v>10</v>
      </c>
      <c r="B14" s="13" t="str">
        <f>'Shooter Information'!B10</f>
        <v>Cody Maverick</v>
      </c>
      <c r="C14" s="30" t="str">
        <f>'Shooter Information'!C10</f>
        <v>D</v>
      </c>
      <c r="D14" s="44">
        <f>+'Stage 1'!K9</f>
        <v>39.18</v>
      </c>
      <c r="E14" s="30">
        <f>+'Stage 1'!L9</f>
        <v>9</v>
      </c>
      <c r="F14" s="44">
        <f>+'Stage 2'!K9</f>
        <v>28.66</v>
      </c>
      <c r="G14" s="30">
        <f>+'Stage 2'!L9</f>
        <v>4</v>
      </c>
      <c r="H14" s="44">
        <f>+'Stage 3'!K9</f>
        <v>29.61</v>
      </c>
      <c r="I14" s="30">
        <f>+'Stage 3'!L9</f>
        <v>7</v>
      </c>
      <c r="J14" s="44">
        <f>+'Stage 4'!K9</f>
        <v>53.61</v>
      </c>
      <c r="K14" s="30">
        <f>+'Stage 4'!L9</f>
        <v>13</v>
      </c>
      <c r="L14" s="44">
        <f>+'Stage 5'!K9</f>
        <v>42.45</v>
      </c>
      <c r="M14" s="30">
        <f>+'Stage 5'!L9</f>
        <v>9</v>
      </c>
      <c r="N14" s="44">
        <f>+'Stage 6'!K9</f>
        <v>39.7</v>
      </c>
      <c r="O14" s="30">
        <f>+'Stage 6'!L9</f>
        <v>12</v>
      </c>
      <c r="P14" s="44">
        <f t="shared" si="1"/>
        <v>233.20999999999998</v>
      </c>
      <c r="Q14" s="23">
        <f t="shared" si="2"/>
        <v>54</v>
      </c>
      <c r="R14" s="24" t="str">
        <f>IF(SUM('Stage 1'!M9,'Stage 2'!M9,'Stage 3'!M9,'Stage 4'!M9,'Stage 5'!M9,'Stage 6'!M9)=0,"Yes","No")</f>
        <v>No</v>
      </c>
    </row>
    <row r="15" spans="1:18" ht="12.75">
      <c r="A15" s="21">
        <f t="shared" si="0"/>
        <v>11</v>
      </c>
      <c r="B15" s="13" t="str">
        <f>'Shooter Information'!B12</f>
        <v>Windhorse Rider</v>
      </c>
      <c r="C15" s="30" t="str">
        <f>'Shooter Information'!C12</f>
        <v>GF</v>
      </c>
      <c r="D15" s="44">
        <f>+'Stage 1'!K11</f>
        <v>43.54</v>
      </c>
      <c r="E15" s="30">
        <f>+'Stage 1'!L11</f>
        <v>11</v>
      </c>
      <c r="F15" s="44">
        <f>+'Stage 2'!K11</f>
        <v>33.02</v>
      </c>
      <c r="G15" s="30">
        <f>+'Stage 2'!L11</f>
        <v>6</v>
      </c>
      <c r="H15" s="44">
        <f>+'Stage 3'!K11</f>
        <v>29.75</v>
      </c>
      <c r="I15" s="30">
        <f>+'Stage 3'!L11</f>
        <v>8</v>
      </c>
      <c r="J15" s="44">
        <f>+'Stage 4'!K11</f>
        <v>41.44</v>
      </c>
      <c r="K15" s="30">
        <f>+'Stage 4'!L11</f>
        <v>11</v>
      </c>
      <c r="L15" s="44">
        <f>+'Stage 5'!K11</f>
        <v>49.22</v>
      </c>
      <c r="M15" s="30">
        <f>+'Stage 5'!L11</f>
        <v>12</v>
      </c>
      <c r="N15" s="44">
        <f>+'Stage 6'!K11</f>
        <v>37.64</v>
      </c>
      <c r="O15" s="30">
        <f>+'Stage 6'!L11</f>
        <v>10</v>
      </c>
      <c r="P15" s="44">
        <f t="shared" si="1"/>
        <v>234.61</v>
      </c>
      <c r="Q15" s="23">
        <f t="shared" si="2"/>
        <v>58</v>
      </c>
      <c r="R15" s="24" t="str">
        <f>IF(SUM('Stage 1'!M11,'Stage 2'!M11,'Stage 3'!M11,'Stage 4'!M11,'Stage 5'!M11,'Stage 6'!M11)=0,"Yes","No")</f>
        <v>No</v>
      </c>
    </row>
    <row r="16" spans="1:18" ht="12.75">
      <c r="A16" s="34">
        <f t="shared" si="0"/>
        <v>12</v>
      </c>
      <c r="B16" s="35" t="str">
        <f>'Shooter Information'!B8</f>
        <v>Virgina Rifleman</v>
      </c>
      <c r="C16" s="36" t="str">
        <f>'Shooter Information'!C8</f>
        <v>SD</v>
      </c>
      <c r="D16" s="46">
        <f>+'Stage 1'!K7</f>
        <v>52.7</v>
      </c>
      <c r="E16" s="36">
        <f>+'Stage 1'!L7</f>
        <v>14</v>
      </c>
      <c r="F16" s="46">
        <f>+'Stage 2'!K7</f>
        <v>43.42</v>
      </c>
      <c r="G16" s="36">
        <f>+'Stage 2'!L7</f>
        <v>13</v>
      </c>
      <c r="H16" s="46">
        <f>+'Stage 3'!K7</f>
        <v>35.97</v>
      </c>
      <c r="I16" s="36">
        <f>+'Stage 3'!L7</f>
        <v>10</v>
      </c>
      <c r="J16" s="46">
        <f>+'Stage 4'!K7</f>
        <v>38.91</v>
      </c>
      <c r="K16" s="36">
        <f>+'Stage 4'!L7</f>
        <v>8</v>
      </c>
      <c r="L16" s="46">
        <f>+'Stage 5'!K7</f>
        <v>46.95</v>
      </c>
      <c r="M16" s="36">
        <f>+'Stage 5'!L7</f>
        <v>11</v>
      </c>
      <c r="N16" s="46">
        <f>+'Stage 6'!K7</f>
        <v>39.59</v>
      </c>
      <c r="O16" s="36">
        <f>+'Stage 6'!L7</f>
        <v>11</v>
      </c>
      <c r="P16" s="46">
        <f t="shared" si="1"/>
        <v>257.53999999999996</v>
      </c>
      <c r="Q16" s="37">
        <f t="shared" si="2"/>
        <v>67</v>
      </c>
      <c r="R16" s="38" t="str">
        <f>IF(SUM('Stage 1'!M7,'Stage 2'!M7,'Stage 3'!M7,'Stage 4'!M7,'Stage 5'!M7,'Stage 6'!M7)=0,"Yes","No")</f>
        <v>Yes</v>
      </c>
    </row>
    <row r="17" spans="1:18" ht="12.75">
      <c r="A17" s="21">
        <f t="shared" si="0"/>
        <v>13</v>
      </c>
      <c r="B17" s="13" t="str">
        <f>'Shooter Information'!B15</f>
        <v>Prairie City Slim</v>
      </c>
      <c r="C17" s="30" t="str">
        <f>'Shooter Information'!C15</f>
        <v>SS</v>
      </c>
      <c r="D17" s="44">
        <f>+'Stage 1'!K14</f>
        <v>46.98</v>
      </c>
      <c r="E17" s="30">
        <f>+'Stage 1'!L14</f>
        <v>12</v>
      </c>
      <c r="F17" s="44">
        <f>+'Stage 2'!K14</f>
        <v>39.59</v>
      </c>
      <c r="G17" s="30">
        <f>+'Stage 2'!L14</f>
        <v>12</v>
      </c>
      <c r="H17" s="44">
        <f>+'Stage 3'!K14</f>
        <v>44.65</v>
      </c>
      <c r="I17" s="30">
        <f>+'Stage 3'!L14</f>
        <v>14</v>
      </c>
      <c r="J17" s="44">
        <f>+'Stage 4'!K14</f>
        <v>40.97</v>
      </c>
      <c r="K17" s="30">
        <f>+'Stage 4'!L14</f>
        <v>9</v>
      </c>
      <c r="L17" s="44">
        <f>+'Stage 5'!K14</f>
        <v>57.58</v>
      </c>
      <c r="M17" s="30">
        <f>+'Stage 5'!L14</f>
        <v>14</v>
      </c>
      <c r="N17" s="44">
        <f>+'Stage 6'!K14</f>
        <v>37.49</v>
      </c>
      <c r="O17" s="30">
        <f>+'Stage 6'!L14</f>
        <v>9</v>
      </c>
      <c r="P17" s="44">
        <f t="shared" si="1"/>
        <v>267.26</v>
      </c>
      <c r="Q17" s="23">
        <f t="shared" si="2"/>
        <v>70</v>
      </c>
      <c r="R17" s="24" t="str">
        <f>IF(SUM('Stage 1'!M14,'Stage 2'!M14,'Stage 3'!M14,'Stage 4'!M14,'Stage 5'!M14,'Stage 6'!M14)=0,"Yes","No")</f>
        <v>No</v>
      </c>
    </row>
    <row r="18" spans="1:18" ht="12.75">
      <c r="A18" s="21">
        <f t="shared" si="0"/>
        <v>14</v>
      </c>
      <c r="B18" s="13" t="str">
        <f>'Shooter Information'!B11</f>
        <v>Deringer Dan</v>
      </c>
      <c r="C18" s="30">
        <f>'Shooter Information'!C11</f>
        <v>49</v>
      </c>
      <c r="D18" s="44">
        <f>+'Stage 1'!K10</f>
        <v>49.45</v>
      </c>
      <c r="E18" s="30">
        <f>+'Stage 1'!L10</f>
        <v>13</v>
      </c>
      <c r="F18" s="44">
        <f>+'Stage 2'!K10</f>
        <v>48.95</v>
      </c>
      <c r="G18" s="30">
        <f>+'Stage 2'!L10</f>
        <v>14</v>
      </c>
      <c r="H18" s="44">
        <f>+'Stage 3'!K10</f>
        <v>37.24</v>
      </c>
      <c r="I18" s="30">
        <f>+'Stage 3'!L10</f>
        <v>11</v>
      </c>
      <c r="J18" s="44">
        <f>+'Stage 4'!K10</f>
        <v>49.43</v>
      </c>
      <c r="K18" s="30">
        <f>+'Stage 4'!L10</f>
        <v>12</v>
      </c>
      <c r="L18" s="44">
        <f>+'Stage 5'!K10</f>
        <v>45.6</v>
      </c>
      <c r="M18" s="30">
        <f>+'Stage 5'!L10</f>
        <v>10</v>
      </c>
      <c r="N18" s="44">
        <f>+'Stage 6'!K10</f>
        <v>40.49</v>
      </c>
      <c r="O18" s="30">
        <f>+'Stage 6'!L10</f>
        <v>13</v>
      </c>
      <c r="P18" s="44">
        <f t="shared" si="1"/>
        <v>271.16</v>
      </c>
      <c r="Q18" s="23">
        <f t="shared" si="2"/>
        <v>73</v>
      </c>
      <c r="R18" s="24" t="str">
        <f>IF(SUM('Stage 1'!M10,'Stage 2'!M10,'Stage 3'!M10,'Stage 4'!M10,'Stage 5'!M10,'Stage 6'!M10)=0,"Yes","No")</f>
        <v>No</v>
      </c>
    </row>
    <row r="19" spans="1:18" ht="12.75">
      <c r="A19" s="21">
        <f t="shared" si="0"/>
        <v>15</v>
      </c>
      <c r="B19" s="13" t="str">
        <f>'Shooter Information'!B19</f>
        <v>PITA</v>
      </c>
      <c r="C19" s="30" t="str">
        <f>'Shooter Information'!C19</f>
        <v>LW</v>
      </c>
      <c r="D19" s="44">
        <f>+'Stage 1'!K18</f>
        <v>133.4</v>
      </c>
      <c r="E19" s="30">
        <f>+'Stage 1'!L18</f>
        <v>16</v>
      </c>
      <c r="F19" s="44">
        <f>+'Stage 2'!K18</f>
        <v>73.38</v>
      </c>
      <c r="G19" s="30">
        <f>+'Stage 2'!L18</f>
        <v>16</v>
      </c>
      <c r="H19" s="44">
        <f>+'Stage 3'!K18</f>
        <v>73.77000000000001</v>
      </c>
      <c r="I19" s="30">
        <f>+'Stage 3'!L18</f>
        <v>15</v>
      </c>
      <c r="J19" s="44">
        <f>+'Stage 4'!K18</f>
        <v>59.37</v>
      </c>
      <c r="K19" s="30">
        <f>+'Stage 4'!L18</f>
        <v>15</v>
      </c>
      <c r="L19" s="44">
        <f>+'Stage 5'!K18</f>
        <v>73.50999999999999</v>
      </c>
      <c r="M19" s="30">
        <f>+'Stage 5'!L18</f>
        <v>16</v>
      </c>
      <c r="N19" s="44">
        <f>+'Stage 6'!K18</f>
        <v>55.18</v>
      </c>
      <c r="O19" s="30">
        <f>+'Stage 6'!L18</f>
        <v>15</v>
      </c>
      <c r="P19" s="44">
        <f t="shared" si="1"/>
        <v>468.61</v>
      </c>
      <c r="Q19" s="23">
        <f t="shared" si="2"/>
        <v>93</v>
      </c>
      <c r="R19" s="24" t="str">
        <f>IF(SUM('Stage 1'!M18,'Stage 2'!M18,'Stage 3'!M18,'Stage 4'!M18,'Stage 5'!M18,'Stage 6'!M18)=0,"Yes","No")</f>
        <v>No</v>
      </c>
    </row>
    <row r="20" spans="1:18" ht="12.75">
      <c r="A20" s="21">
        <f t="shared" si="0"/>
        <v>16</v>
      </c>
      <c r="B20" s="13" t="str">
        <f>'Shooter Information'!B7</f>
        <v>One Eyed Jane</v>
      </c>
      <c r="C20" s="30" t="str">
        <f>'Shooter Information'!C7</f>
        <v>LSS</v>
      </c>
      <c r="D20" s="44">
        <f>+'Stage 1'!K6</f>
        <v>81.09</v>
      </c>
      <c r="E20" s="30">
        <f>+'Stage 1'!L6</f>
        <v>15</v>
      </c>
      <c r="F20" s="44">
        <f>+'Stage 2'!K6</f>
        <v>60.25</v>
      </c>
      <c r="G20" s="30">
        <f>+'Stage 2'!L6</f>
        <v>15</v>
      </c>
      <c r="H20" s="44">
        <f>+'Stage 3'!K6</f>
        <v>77.17</v>
      </c>
      <c r="I20" s="30">
        <f>+'Stage 3'!L6</f>
        <v>17</v>
      </c>
      <c r="J20" s="44">
        <f>+'Stage 4'!K6</f>
        <v>61.67</v>
      </c>
      <c r="K20" s="30">
        <f>+'Stage 4'!L6</f>
        <v>16</v>
      </c>
      <c r="L20" s="44">
        <f>+'Stage 5'!K6</f>
        <v>72.76</v>
      </c>
      <c r="M20" s="30">
        <f>+'Stage 5'!L6</f>
        <v>15</v>
      </c>
      <c r="N20" s="44">
        <f>+'Stage 6'!K6</f>
        <v>73.47</v>
      </c>
      <c r="O20" s="30">
        <f>+'Stage 6'!L6</f>
        <v>16</v>
      </c>
      <c r="P20" s="44">
        <f t="shared" si="1"/>
        <v>426.40999999999997</v>
      </c>
      <c r="Q20" s="23">
        <f t="shared" si="2"/>
        <v>94</v>
      </c>
      <c r="R20" s="24" t="str">
        <f>IF(SUM('Stage 1'!M6,'Stage 2'!M6,'Stage 3'!M6,'Stage 4'!M6,'Stage 5'!M6,'Stage 6'!M6)=0,"Yes","No")</f>
        <v>No</v>
      </c>
    </row>
    <row r="21" spans="1:18" ht="12.75">
      <c r="A21" s="21">
        <f t="shared" si="0"/>
        <v>17</v>
      </c>
      <c r="B21" s="13" t="str">
        <f>'Shooter Information'!B18</f>
        <v>Dandy Dutch</v>
      </c>
      <c r="C21" s="30" t="str">
        <f>'Shooter Information'!C18</f>
        <v>D</v>
      </c>
      <c r="D21" s="44">
        <f>+'Stage 1'!K17</f>
        <v>134.54000000000002</v>
      </c>
      <c r="E21" s="30">
        <f>+'Stage 1'!L17</f>
        <v>17</v>
      </c>
      <c r="F21" s="44">
        <f>+'Stage 2'!K17</f>
        <v>95.59</v>
      </c>
      <c r="G21" s="30">
        <f>+'Stage 2'!L17</f>
        <v>17</v>
      </c>
      <c r="H21" s="44">
        <f>+'Stage 3'!K17</f>
        <v>74.11</v>
      </c>
      <c r="I21" s="30">
        <f>+'Stage 3'!L17</f>
        <v>16</v>
      </c>
      <c r="J21" s="44">
        <f>+'Stage 4'!K17</f>
        <v>999</v>
      </c>
      <c r="K21" s="30">
        <f>+'Stage 4'!L17</f>
        <v>17</v>
      </c>
      <c r="L21" s="44">
        <f>+'Stage 5'!K17</f>
        <v>999</v>
      </c>
      <c r="M21" s="30">
        <f>+'Stage 5'!L17</f>
        <v>17</v>
      </c>
      <c r="N21" s="44">
        <f>+'Stage 6'!K17</f>
        <v>999</v>
      </c>
      <c r="O21" s="30">
        <f>+'Stage 6'!L17</f>
        <v>17</v>
      </c>
      <c r="P21" s="44">
        <f t="shared" si="1"/>
        <v>3301.24</v>
      </c>
      <c r="Q21" s="23">
        <f t="shared" si="2"/>
        <v>101</v>
      </c>
      <c r="R21" s="24" t="str">
        <f>IF(SUM('Stage 1'!M17,'Stage 2'!M17,'Stage 3'!M17,'Stage 4'!M17,'Stage 5'!M17,'Stage 6'!M17)=0,"Yes","No")</f>
        <v>No</v>
      </c>
    </row>
  </sheetData>
  <sheetProtection/>
  <mergeCells count="2">
    <mergeCell ref="B1:D1"/>
    <mergeCell ref="I2:J2"/>
  </mergeCells>
  <printOptions/>
  <pageMargins left="0.75" right="0.75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Town of Kill Devil Hills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Master Score Sheet 6 Stage</dc:title>
  <dc:subject/>
  <dc:creator>Missouri Marshal</dc:creator>
  <cp:keywords/>
  <dc:description/>
  <cp:lastModifiedBy>Louis Rojas</cp:lastModifiedBy>
  <cp:lastPrinted>2005-06-04T20:47:22Z</cp:lastPrinted>
  <dcterms:created xsi:type="dcterms:W3CDTF">2000-06-02T12:00:49Z</dcterms:created>
  <dcterms:modified xsi:type="dcterms:W3CDTF">2012-12-03T00:00:07Z</dcterms:modified>
  <cp:category>Cowboy</cp:category>
  <cp:version/>
  <cp:contentType/>
  <cp:contentStatus/>
</cp:coreProperties>
</file>